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PPUcka\Private\Manuela\Documents\FINANCIJE\2025\FINANCIJSKI PLAN 2025 - 2027\"/>
    </mc:Choice>
  </mc:AlternateContent>
  <xr:revisionPtr revIDLastSave="0" documentId="13_ncr:1_{45627153-769B-45B5-9014-08962B677B4D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ASLOVNICA" sheetId="9" r:id="rId1"/>
    <sheet name="SAŽETAK" sheetId="1" r:id="rId2"/>
    <sheet name=" Račun prihoda i rashoda" sheetId="3" r:id="rId3"/>
    <sheet name="Rashodi prema izvorima finan" sheetId="5" r:id="rId4"/>
    <sheet name="Rashodi prema funkcijskoj k " sheetId="8" r:id="rId5"/>
    <sheet name="POSEBNI DIO" sheetId="7" r:id="rId6"/>
  </sheets>
  <definedNames>
    <definedName name="_xlnm.Print_Area" localSheetId="2">' Račun prihoda i rashoda'!$A$1:$K$114</definedName>
    <definedName name="_xlnm.Print_Area" localSheetId="0">NASLOVNICA!$A$1:$K$52</definedName>
    <definedName name="_xlnm.Print_Area" localSheetId="1">SAŽETAK!$B$2:$K$28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2" i="3" l="1"/>
  <c r="H111" i="3" s="1"/>
  <c r="I112" i="3"/>
  <c r="I111" i="3" s="1"/>
  <c r="J112" i="3"/>
  <c r="J111" i="3" s="1"/>
  <c r="K112" i="3"/>
  <c r="K111" i="3" s="1"/>
  <c r="G112" i="3"/>
  <c r="G111" i="3" s="1"/>
  <c r="I167" i="7"/>
  <c r="J167" i="7"/>
  <c r="H167" i="7"/>
  <c r="I140" i="7"/>
  <c r="J140" i="7"/>
  <c r="H140" i="7"/>
  <c r="I113" i="7"/>
  <c r="J113" i="7"/>
  <c r="H113" i="7"/>
  <c r="F45" i="5"/>
  <c r="G45" i="5"/>
  <c r="E45" i="5"/>
  <c r="F37" i="5"/>
  <c r="F36" i="5" s="1"/>
  <c r="G37" i="5"/>
  <c r="G36" i="5" s="1"/>
  <c r="E37" i="5"/>
  <c r="F30" i="5"/>
  <c r="G30" i="5"/>
  <c r="G29" i="5" s="1"/>
  <c r="E30" i="5"/>
  <c r="E29" i="5" s="1"/>
  <c r="H43" i="3"/>
  <c r="I43" i="3"/>
  <c r="J43" i="3"/>
  <c r="K43" i="3"/>
  <c r="G43" i="3"/>
  <c r="G111" i="7"/>
  <c r="H111" i="7"/>
  <c r="I111" i="7"/>
  <c r="J111" i="7"/>
  <c r="F111" i="7"/>
  <c r="D54" i="5"/>
  <c r="D53" i="5" s="1"/>
  <c r="E54" i="5"/>
  <c r="E53" i="5" s="1"/>
  <c r="F54" i="5"/>
  <c r="F53" i="5" s="1"/>
  <c r="G54" i="5"/>
  <c r="G53" i="5" s="1"/>
  <c r="C54" i="5"/>
  <c r="C53" i="5" s="1"/>
  <c r="D43" i="5"/>
  <c r="E43" i="5"/>
  <c r="F43" i="5"/>
  <c r="G43" i="5"/>
  <c r="C43" i="5"/>
  <c r="D19" i="5"/>
  <c r="E19" i="5"/>
  <c r="F19" i="5"/>
  <c r="G19" i="5"/>
  <c r="C19" i="5"/>
  <c r="H103" i="3"/>
  <c r="I103" i="3"/>
  <c r="J103" i="3"/>
  <c r="K103" i="3"/>
  <c r="G103" i="3"/>
  <c r="H109" i="3"/>
  <c r="I109" i="3"/>
  <c r="J109" i="3"/>
  <c r="K109" i="3"/>
  <c r="G109" i="3"/>
  <c r="G16" i="1"/>
  <c r="G13" i="1"/>
  <c r="G183" i="7"/>
  <c r="G182" i="7" s="1"/>
  <c r="G181" i="7" s="1"/>
  <c r="H183" i="7"/>
  <c r="H182" i="7" s="1"/>
  <c r="H181" i="7" s="1"/>
  <c r="I183" i="7"/>
  <c r="I182" i="7" s="1"/>
  <c r="I181" i="7" s="1"/>
  <c r="J183" i="7"/>
  <c r="J182" i="7" s="1"/>
  <c r="J181" i="7" s="1"/>
  <c r="F183" i="7"/>
  <c r="F182" i="7" s="1"/>
  <c r="F181" i="7" s="1"/>
  <c r="G176" i="7"/>
  <c r="H176" i="7"/>
  <c r="H175" i="7" s="1"/>
  <c r="H174" i="7" s="1"/>
  <c r="I176" i="7"/>
  <c r="I175" i="7" s="1"/>
  <c r="I174" i="7" s="1"/>
  <c r="J176" i="7"/>
  <c r="J175" i="7" s="1"/>
  <c r="J174" i="7" s="1"/>
  <c r="F176" i="7"/>
  <c r="F175" i="7" s="1"/>
  <c r="F174" i="7" s="1"/>
  <c r="G147" i="7"/>
  <c r="G146" i="7" s="1"/>
  <c r="H147" i="7"/>
  <c r="H146" i="7" s="1"/>
  <c r="I147" i="7"/>
  <c r="I146" i="7" s="1"/>
  <c r="J147" i="7"/>
  <c r="J146" i="7" s="1"/>
  <c r="F147" i="7"/>
  <c r="F146" i="7" s="1"/>
  <c r="G113" i="7"/>
  <c r="F113" i="7"/>
  <c r="G57" i="7"/>
  <c r="H57" i="7"/>
  <c r="I57" i="7"/>
  <c r="J57" i="7"/>
  <c r="F57" i="7"/>
  <c r="G21" i="7"/>
  <c r="H21" i="7"/>
  <c r="I21" i="7"/>
  <c r="J21" i="7"/>
  <c r="F21" i="7"/>
  <c r="F16" i="7"/>
  <c r="H123" i="7"/>
  <c r="I123" i="7"/>
  <c r="J123" i="7"/>
  <c r="G123" i="7"/>
  <c r="H155" i="7"/>
  <c r="I155" i="7"/>
  <c r="J155" i="7"/>
  <c r="H152" i="7"/>
  <c r="I152" i="7"/>
  <c r="J152" i="7"/>
  <c r="H138" i="7"/>
  <c r="I138" i="7"/>
  <c r="J138" i="7"/>
  <c r="H87" i="7"/>
  <c r="I87" i="7"/>
  <c r="J87" i="7"/>
  <c r="H83" i="7"/>
  <c r="I83" i="7"/>
  <c r="J83" i="7"/>
  <c r="J82" i="7" s="1"/>
  <c r="H74" i="7"/>
  <c r="I74" i="7"/>
  <c r="J74" i="7"/>
  <c r="H72" i="7"/>
  <c r="I72" i="7"/>
  <c r="J72" i="7"/>
  <c r="H64" i="7"/>
  <c r="I64" i="7"/>
  <c r="J64" i="7"/>
  <c r="H55" i="7"/>
  <c r="I55" i="7"/>
  <c r="J55" i="7"/>
  <c r="H32" i="7"/>
  <c r="I32" i="7"/>
  <c r="J32" i="7"/>
  <c r="H28" i="7"/>
  <c r="I28" i="7"/>
  <c r="J28" i="7"/>
  <c r="H19" i="7"/>
  <c r="I19" i="7"/>
  <c r="J19" i="7"/>
  <c r="H16" i="7"/>
  <c r="I16" i="7"/>
  <c r="J16" i="7"/>
  <c r="H14" i="7"/>
  <c r="I14" i="7"/>
  <c r="J14" i="7"/>
  <c r="H12" i="7"/>
  <c r="I12" i="7"/>
  <c r="J12" i="7"/>
  <c r="H10" i="7"/>
  <c r="I10" i="7"/>
  <c r="J10" i="7"/>
  <c r="E8" i="8"/>
  <c r="E7" i="8" s="1"/>
  <c r="F8" i="8"/>
  <c r="F7" i="8" s="1"/>
  <c r="G8" i="8"/>
  <c r="G7" i="8" s="1"/>
  <c r="E51" i="5"/>
  <c r="E50" i="5" s="1"/>
  <c r="F51" i="5"/>
  <c r="F50" i="5" s="1"/>
  <c r="G51" i="5"/>
  <c r="G50" i="5" s="1"/>
  <c r="E36" i="5"/>
  <c r="F29" i="5"/>
  <c r="E23" i="5"/>
  <c r="E22" i="5" s="1"/>
  <c r="F23" i="5"/>
  <c r="F22" i="5" s="1"/>
  <c r="G23" i="5"/>
  <c r="G22" i="5" s="1"/>
  <c r="E17" i="5"/>
  <c r="F17" i="5"/>
  <c r="G17" i="5"/>
  <c r="E14" i="5"/>
  <c r="F14" i="5"/>
  <c r="G14" i="5"/>
  <c r="E12" i="5"/>
  <c r="F12" i="5"/>
  <c r="G12" i="5"/>
  <c r="E10" i="5"/>
  <c r="F10" i="5"/>
  <c r="G10" i="5"/>
  <c r="E8" i="5"/>
  <c r="F8" i="5"/>
  <c r="G8" i="5"/>
  <c r="I100" i="3"/>
  <c r="J100" i="3"/>
  <c r="K100" i="3"/>
  <c r="I97" i="3"/>
  <c r="I96" i="3" s="1"/>
  <c r="J97" i="3"/>
  <c r="J96" i="3" s="1"/>
  <c r="K97" i="3"/>
  <c r="K96" i="3" s="1"/>
  <c r="I93" i="3"/>
  <c r="I92" i="3" s="1"/>
  <c r="J93" i="3"/>
  <c r="J92" i="3" s="1"/>
  <c r="K93" i="3"/>
  <c r="K92" i="3" s="1"/>
  <c r="I90" i="3"/>
  <c r="I89" i="3" s="1"/>
  <c r="J90" i="3"/>
  <c r="J89" i="3" s="1"/>
  <c r="K90" i="3"/>
  <c r="K89" i="3" s="1"/>
  <c r="I82" i="3"/>
  <c r="J82" i="3"/>
  <c r="K82" i="3"/>
  <c r="I72" i="3"/>
  <c r="J72" i="3"/>
  <c r="K72" i="3"/>
  <c r="I65" i="3"/>
  <c r="J65" i="3"/>
  <c r="K65" i="3"/>
  <c r="I61" i="3"/>
  <c r="J61" i="3"/>
  <c r="K61" i="3"/>
  <c r="I58" i="3"/>
  <c r="J58" i="3"/>
  <c r="K58" i="3"/>
  <c r="I56" i="3"/>
  <c r="J56" i="3"/>
  <c r="K56" i="3"/>
  <c r="I54" i="3"/>
  <c r="J54" i="3"/>
  <c r="K54" i="3"/>
  <c r="I45" i="3"/>
  <c r="I42" i="3" s="1"/>
  <c r="J45" i="3"/>
  <c r="K45" i="3"/>
  <c r="I39" i="3"/>
  <c r="I38" i="3" s="1"/>
  <c r="J39" i="3"/>
  <c r="J38" i="3" s="1"/>
  <c r="K39" i="3"/>
  <c r="K38" i="3" s="1"/>
  <c r="I36" i="3"/>
  <c r="J36" i="3"/>
  <c r="K36" i="3"/>
  <c r="I33" i="3"/>
  <c r="J33" i="3"/>
  <c r="K33" i="3"/>
  <c r="I30" i="3"/>
  <c r="I29" i="3" s="1"/>
  <c r="J30" i="3"/>
  <c r="J29" i="3" s="1"/>
  <c r="K30" i="3"/>
  <c r="K29" i="3" s="1"/>
  <c r="I27" i="3"/>
  <c r="I26" i="3" s="1"/>
  <c r="J27" i="3"/>
  <c r="J26" i="3" s="1"/>
  <c r="K27" i="3"/>
  <c r="K26" i="3" s="1"/>
  <c r="I23" i="3"/>
  <c r="J23" i="3"/>
  <c r="K23" i="3"/>
  <c r="I21" i="3"/>
  <c r="J21" i="3"/>
  <c r="K21" i="3"/>
  <c r="I14" i="3"/>
  <c r="J14" i="3"/>
  <c r="K14" i="3"/>
  <c r="H18" i="3"/>
  <c r="I18" i="3"/>
  <c r="J18" i="3"/>
  <c r="K18" i="3"/>
  <c r="G18" i="3"/>
  <c r="J16" i="1"/>
  <c r="K16" i="1"/>
  <c r="I16" i="1"/>
  <c r="J13" i="1"/>
  <c r="K13" i="1"/>
  <c r="I13" i="1"/>
  <c r="F10" i="7"/>
  <c r="F12" i="7"/>
  <c r="F14" i="7"/>
  <c r="F19" i="7"/>
  <c r="F28" i="7"/>
  <c r="F32" i="7"/>
  <c r="F55" i="7"/>
  <c r="F64" i="7"/>
  <c r="F72" i="7"/>
  <c r="F74" i="7"/>
  <c r="F83" i="7"/>
  <c r="F87" i="7"/>
  <c r="F123" i="7"/>
  <c r="F138" i="7"/>
  <c r="F140" i="7"/>
  <c r="F152" i="7"/>
  <c r="F155" i="7"/>
  <c r="F167" i="7"/>
  <c r="H27" i="1"/>
  <c r="K99" i="3" l="1"/>
  <c r="K95" i="3" s="1"/>
  <c r="K42" i="3"/>
  <c r="I82" i="7"/>
  <c r="I81" i="7" s="1"/>
  <c r="H82" i="7"/>
  <c r="H81" i="7" s="1"/>
  <c r="E42" i="5"/>
  <c r="E21" i="5" s="1"/>
  <c r="F42" i="5"/>
  <c r="F21" i="5" s="1"/>
  <c r="J42" i="3"/>
  <c r="K17" i="1"/>
  <c r="F82" i="7"/>
  <c r="F81" i="7" s="1"/>
  <c r="J99" i="3"/>
  <c r="J95" i="3" s="1"/>
  <c r="I99" i="3"/>
  <c r="I95" i="3" s="1"/>
  <c r="G17" i="1"/>
  <c r="G42" i="5"/>
  <c r="G21" i="5" s="1"/>
  <c r="J17" i="1"/>
  <c r="I17" i="1"/>
  <c r="E7" i="5"/>
  <c r="G7" i="5"/>
  <c r="F7" i="5"/>
  <c r="J9" i="7"/>
  <c r="I9" i="7"/>
  <c r="H9" i="7"/>
  <c r="F9" i="7"/>
  <c r="F63" i="7"/>
  <c r="F62" i="7" s="1"/>
  <c r="F61" i="7" s="1"/>
  <c r="J81" i="7"/>
  <c r="I151" i="7"/>
  <c r="I145" i="7" s="1"/>
  <c r="F122" i="7"/>
  <c r="F121" i="7" s="1"/>
  <c r="H151" i="7"/>
  <c r="H145" i="7" s="1"/>
  <c r="I122" i="7"/>
  <c r="I121" i="7" s="1"/>
  <c r="I63" i="7"/>
  <c r="I62" i="7" s="1"/>
  <c r="I61" i="7" s="1"/>
  <c r="H63" i="7"/>
  <c r="H62" i="7" s="1"/>
  <c r="H61" i="7" s="1"/>
  <c r="H27" i="7"/>
  <c r="H26" i="7" s="1"/>
  <c r="H25" i="7" s="1"/>
  <c r="J27" i="7"/>
  <c r="J26" i="7" s="1"/>
  <c r="J25" i="7" s="1"/>
  <c r="J151" i="7"/>
  <c r="J145" i="7" s="1"/>
  <c r="H122" i="7"/>
  <c r="H121" i="7" s="1"/>
  <c r="J122" i="7"/>
  <c r="J121" i="7" s="1"/>
  <c r="J63" i="7"/>
  <c r="J62" i="7" s="1"/>
  <c r="J61" i="7" s="1"/>
  <c r="I27" i="7"/>
  <c r="I26" i="7" s="1"/>
  <c r="I25" i="7" s="1"/>
  <c r="I53" i="3"/>
  <c r="K60" i="3"/>
  <c r="J60" i="3"/>
  <c r="I60" i="3"/>
  <c r="J53" i="3"/>
  <c r="K53" i="3"/>
  <c r="K32" i="3"/>
  <c r="J32" i="3"/>
  <c r="I32" i="3"/>
  <c r="K13" i="3"/>
  <c r="J13" i="3"/>
  <c r="I13" i="3"/>
  <c r="F27" i="7"/>
  <c r="F26" i="7" s="1"/>
  <c r="F25" i="7" s="1"/>
  <c r="F151" i="7"/>
  <c r="F145" i="7" s="1"/>
  <c r="D8" i="8"/>
  <c r="D7" i="8" s="1"/>
  <c r="C8" i="8"/>
  <c r="C7" i="8" s="1"/>
  <c r="G175" i="7"/>
  <c r="G174" i="7" s="1"/>
  <c r="G167" i="7"/>
  <c r="G155" i="7"/>
  <c r="G152" i="7"/>
  <c r="G140" i="7"/>
  <c r="G138" i="7"/>
  <c r="G87" i="7"/>
  <c r="G83" i="7"/>
  <c r="G74" i="7"/>
  <c r="G72" i="7"/>
  <c r="G64" i="7"/>
  <c r="G55" i="7"/>
  <c r="G32" i="7"/>
  <c r="G28" i="7"/>
  <c r="G19" i="7"/>
  <c r="G16" i="7"/>
  <c r="G14" i="7"/>
  <c r="G12" i="7"/>
  <c r="G10" i="7"/>
  <c r="D51" i="5"/>
  <c r="D50" i="5" s="1"/>
  <c r="C51" i="5"/>
  <c r="C50" i="5" s="1"/>
  <c r="D45" i="5"/>
  <c r="D42" i="5" s="1"/>
  <c r="C45" i="5"/>
  <c r="C42" i="5" s="1"/>
  <c r="D37" i="5"/>
  <c r="C37" i="5"/>
  <c r="C36" i="5" s="1"/>
  <c r="D30" i="5"/>
  <c r="D29" i="5" s="1"/>
  <c r="C30" i="5"/>
  <c r="D23" i="5"/>
  <c r="D22" i="5" s="1"/>
  <c r="C23" i="5"/>
  <c r="C22" i="5" s="1"/>
  <c r="D17" i="5"/>
  <c r="C17" i="5"/>
  <c r="D14" i="5"/>
  <c r="C14" i="5"/>
  <c r="D12" i="5"/>
  <c r="C12" i="5"/>
  <c r="D10" i="5"/>
  <c r="C10" i="5"/>
  <c r="D8" i="5"/>
  <c r="C8" i="5"/>
  <c r="G45" i="3"/>
  <c r="G42" i="3" s="1"/>
  <c r="G39" i="3"/>
  <c r="G38" i="3" s="1"/>
  <c r="G36" i="3"/>
  <c r="G33" i="3"/>
  <c r="G30" i="3"/>
  <c r="G29" i="3" s="1"/>
  <c r="G27" i="3"/>
  <c r="G26" i="3" s="1"/>
  <c r="G23" i="3"/>
  <c r="G21" i="3"/>
  <c r="G14" i="3"/>
  <c r="H100" i="3"/>
  <c r="H99" i="3" s="1"/>
  <c r="G100" i="3"/>
  <c r="G99" i="3" s="1"/>
  <c r="H97" i="3"/>
  <c r="H96" i="3" s="1"/>
  <c r="G97" i="3"/>
  <c r="G96" i="3" s="1"/>
  <c r="G95" i="3" s="1"/>
  <c r="H93" i="3"/>
  <c r="H92" i="3" s="1"/>
  <c r="G93" i="3"/>
  <c r="G92" i="3" s="1"/>
  <c r="H90" i="3"/>
  <c r="H89" i="3" s="1"/>
  <c r="G90" i="3"/>
  <c r="G89" i="3" s="1"/>
  <c r="H82" i="3"/>
  <c r="G82" i="3"/>
  <c r="H72" i="3"/>
  <c r="G72" i="3"/>
  <c r="H65" i="3"/>
  <c r="G65" i="3"/>
  <c r="H61" i="3"/>
  <c r="G61" i="3"/>
  <c r="H58" i="3"/>
  <c r="G58" i="3"/>
  <c r="H56" i="3"/>
  <c r="G56" i="3"/>
  <c r="H54" i="3"/>
  <c r="G54" i="3"/>
  <c r="H95" i="3" l="1"/>
  <c r="G82" i="7"/>
  <c r="G81" i="7" s="1"/>
  <c r="F80" i="7"/>
  <c r="F24" i="7" s="1"/>
  <c r="F23" i="7" s="1"/>
  <c r="G13" i="3"/>
  <c r="J80" i="7"/>
  <c r="J24" i="7" s="1"/>
  <c r="J23" i="7" s="1"/>
  <c r="H80" i="7"/>
  <c r="H24" i="7" s="1"/>
  <c r="H23" i="7" s="1"/>
  <c r="I80" i="7"/>
  <c r="I24" i="7" s="1"/>
  <c r="I23" i="7" s="1"/>
  <c r="D7" i="5"/>
  <c r="C7" i="5"/>
  <c r="G9" i="7"/>
  <c r="K52" i="3"/>
  <c r="K51" i="3" s="1"/>
  <c r="I52" i="3"/>
  <c r="I51" i="3" s="1"/>
  <c r="J52" i="3"/>
  <c r="J51" i="3" s="1"/>
  <c r="K12" i="3"/>
  <c r="K11" i="3" s="1"/>
  <c r="J12" i="3"/>
  <c r="J11" i="3" s="1"/>
  <c r="I12" i="3"/>
  <c r="I11" i="3" s="1"/>
  <c r="G151" i="7"/>
  <c r="G145" i="7" s="1"/>
  <c r="G122" i="7"/>
  <c r="G121" i="7" s="1"/>
  <c r="G63" i="7"/>
  <c r="G62" i="7" s="1"/>
  <c r="G61" i="7" s="1"/>
  <c r="G27" i="7"/>
  <c r="G26" i="7" s="1"/>
  <c r="G25" i="7" s="1"/>
  <c r="D36" i="5"/>
  <c r="D21" i="5" s="1"/>
  <c r="G32" i="3"/>
  <c r="H53" i="3"/>
  <c r="G60" i="3"/>
  <c r="H60" i="3"/>
  <c r="G53" i="3"/>
  <c r="C29" i="5"/>
  <c r="C21" i="5" s="1"/>
  <c r="H16" i="1"/>
  <c r="H13" i="1"/>
  <c r="H45" i="3"/>
  <c r="H42" i="3" s="1"/>
  <c r="H39" i="3"/>
  <c r="H38" i="3" s="1"/>
  <c r="H36" i="3"/>
  <c r="H33" i="3"/>
  <c r="H30" i="3"/>
  <c r="H29" i="3" s="1"/>
  <c r="H27" i="3"/>
  <c r="H26" i="3" s="1"/>
  <c r="H23" i="3"/>
  <c r="H21" i="3"/>
  <c r="H14" i="3"/>
  <c r="G12" i="3" l="1"/>
  <c r="G11" i="3" s="1"/>
  <c r="G80" i="7"/>
  <c r="G24" i="7" s="1"/>
  <c r="G23" i="7" s="1"/>
  <c r="H13" i="3"/>
  <c r="H52" i="3"/>
  <c r="H51" i="3" s="1"/>
  <c r="G52" i="3"/>
  <c r="G51" i="3" s="1"/>
  <c r="H32" i="3"/>
  <c r="H17" i="1"/>
  <c r="H12" i="3" l="1"/>
  <c r="H11" i="3" s="1"/>
</calcChain>
</file>

<file path=xl/sharedStrings.xml><?xml version="1.0" encoding="utf-8"?>
<sst xmlns="http://schemas.openxmlformats.org/spreadsheetml/2006/main" count="413" uniqueCount="222">
  <si>
    <t>PRIHODI UKUPNO</t>
  </si>
  <si>
    <t>RASHODI UKUPNO</t>
  </si>
  <si>
    <t>RAZLIKA - VIŠAK / MANJAK</t>
  </si>
  <si>
    <t>Prihodi poslovanja</t>
  </si>
  <si>
    <t>Rashodi poslovanja</t>
  </si>
  <si>
    <t>Rashodi za zaposlene</t>
  </si>
  <si>
    <t>Rashodi za nabavu nefinancijske imovine</t>
  </si>
  <si>
    <t>Rashodi za nabavu neproizvedene dugotrajne imovine</t>
  </si>
  <si>
    <t>BROJČANA OZNAKA I NAZIV</t>
  </si>
  <si>
    <t>II. POSEBNI DIO</t>
  </si>
  <si>
    <t>I. OPĆI DIO</t>
  </si>
  <si>
    <t>Materijalni rashodi</t>
  </si>
  <si>
    <t>Pomoći iz inozemstva i od subjekata unutar općeg proračuna</t>
  </si>
  <si>
    <t>PRIJENOS SREDSTAVA IZ PRETHODNE GODINE</t>
  </si>
  <si>
    <t>1 Opći prihodi i primici</t>
  </si>
  <si>
    <t>11 Opći prihodi i primici</t>
  </si>
  <si>
    <t>3 Vlastiti prihodi</t>
  </si>
  <si>
    <t>31 Vlastiti prihodi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</si>
  <si>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</si>
  <si>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</si>
  <si>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</si>
  <si>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</si>
  <si>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</si>
  <si>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</si>
  <si>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Prihodi od prodaje proizvoda i robe te pruženih usluga</t>
  </si>
  <si>
    <t>Prihodi od prodaje proizvoda i robe</t>
  </si>
  <si>
    <t>Plaće (Bruto)</t>
  </si>
  <si>
    <t>Plaće za redovan rad</t>
  </si>
  <si>
    <t>Naknade troškova zaposlenima</t>
  </si>
  <si>
    <t>Službena putovanja</t>
  </si>
  <si>
    <t xml:space="preserve">UKUPNO PRIHODI </t>
  </si>
  <si>
    <t>UKUPNO RASHODI</t>
  </si>
  <si>
    <t>UKUPNO PRIHODI</t>
  </si>
  <si>
    <t>RAZLIKA PRIMITAKA I IZDATAKA</t>
  </si>
  <si>
    <t>SAŽETAK  RAČUNA PRIHODA I RASHODA I RAČUNA FINANCIRANJA</t>
  </si>
  <si>
    <t>PRIJENOS SREDSTAVA U SLJEDEĆE RAZDOBLJE</t>
  </si>
  <si>
    <t>SAŽETAK RAČUNA FINANCIRANJA</t>
  </si>
  <si>
    <t xml:space="preserve">NETO FINANCIRANJE </t>
  </si>
  <si>
    <t xml:space="preserve">VIŠAK/MANJAK + NETO FINANCIRANJE </t>
  </si>
  <si>
    <t>SAŽETAK RAČUNA PRIHODA I RASHODA</t>
  </si>
  <si>
    <t>JAVNA USTANOVA PARK PRIRODE UČKA</t>
  </si>
  <si>
    <t>Pomoći od međunarodnih organizacija te institucija i tijela EU</t>
  </si>
  <si>
    <t>Tekuće pomoći od međunarodnih organizacija</t>
  </si>
  <si>
    <t>Kapitalne pomoći od međunarodnih organizacija</t>
  </si>
  <si>
    <t>Pomoći proračunskim korisnicima iz proračuna koji im nije nadležan</t>
  </si>
  <si>
    <t>Tekuće pomoći proračunskim korisnicima iz proračuna koji im nije nadležan</t>
  </si>
  <si>
    <t>Prijenosi između proračunskih korisnika istog proračuna</t>
  </si>
  <si>
    <t>Tekući prijenosi između proračunskih korisnika istog proračuna</t>
  </si>
  <si>
    <t>Kapitalni prijenosi između proračunskih korisnika istog proračuna</t>
  </si>
  <si>
    <t>64</t>
  </si>
  <si>
    <t>Prihodi od imovine</t>
  </si>
  <si>
    <t>641</t>
  </si>
  <si>
    <t>Prihodi od financijske imovine</t>
  </si>
  <si>
    <t>6413</t>
  </si>
  <si>
    <t>Kamate na oročena sredstva i depozite po viđenju</t>
  </si>
  <si>
    <t>Prihodi od upravnih i administrativnih pristojbi, pristojbi po posebnim propisima i naknada</t>
  </si>
  <si>
    <t>Prihodi po posebnim propisima</t>
  </si>
  <si>
    <t>Ostali nespomenuti prihodi</t>
  </si>
  <si>
    <t>Prihodi od prodaje proizvoda i robe te pruženih usluga, prihodi od donacija te povrati po protestiranim jamstvima</t>
  </si>
  <si>
    <t>Prihodi od pruženih usluga</t>
  </si>
  <si>
    <t>Donacije od pravnih i fizičkih osoba izvan općeg proračuna i povrat donacija po protestiranim jamstvima</t>
  </si>
  <si>
    <t>Tekuće donacije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</si>
  <si>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</si>
  <si>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</si>
  <si>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</si>
  <si>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Prihodi iz nadležnog proračuna za financiranje rashoda za nabavu nefinancijske imovine</t>
  </si>
  <si>
    <t>Kazne, upravne mjere i ostali prihodi</t>
  </si>
  <si>
    <t>Ostali prihodi</t>
  </si>
  <si>
    <t>312</t>
  </si>
  <si>
    <t>Ostali rashodi za zaposlene</t>
  </si>
  <si>
    <t>Doprinosi na plaće</t>
  </si>
  <si>
    <t>Doprinosi za obvezno zdravstveno osiguranje</t>
  </si>
  <si>
    <t>Naknade za prijevoz, za rad na terenu i odvojeni život</t>
  </si>
  <si>
    <t>Stručno usavršavanje zaposlenika</t>
  </si>
  <si>
    <t>Rashodi za materijal i energiju</t>
  </si>
  <si>
    <t>Uredski materijal i ostali materijalni rashodi</t>
  </si>
  <si>
    <t>Energija</t>
  </si>
  <si>
    <t>Materijal i dijelovi za tekuće i investicijsko održavanje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</si>
  <si>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</si>
  <si>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</si>
  <si>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</si>
  <si>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</si>
  <si>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</si>
  <si>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</si>
  <si>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</si>
  <si>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</si>
  <si>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</si>
  <si>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</si>
  <si>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</si>
  <si>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</si>
  <si>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Ostali nespomenuti rashodi poslovanja</t>
  </si>
  <si>
    <t>Naknade za rad predstavničkih i izvršnih tijela, povjerenstava i slično</t>
  </si>
  <si>
    <t>Premije osiguranja</t>
  </si>
  <si>
    <t>Članarine i norme</t>
  </si>
  <si>
    <t>Pristojbe i naknade</t>
  </si>
  <si>
    <t>Financijski rashodi</t>
  </si>
  <si>
    <t>Ostali financijski rashodi</t>
  </si>
  <si>
    <t>Bankarske usluge i usluge platnog prometa</t>
  </si>
  <si>
    <t>Rashodi za nabavu proizvedene dugotrajne imovine</t>
  </si>
  <si>
    <t>Postrojenja i oprema</t>
  </si>
  <si>
    <t>Uredska oprema i namještaj</t>
  </si>
  <si>
    <t>Komunikacijska oprema</t>
  </si>
  <si>
    <t>Nematerijalna imovina</t>
  </si>
  <si>
    <t>Ostala prava</t>
  </si>
  <si>
    <t>Građevinski objekti</t>
  </si>
  <si>
    <t>Poslovni objekti</t>
  </si>
  <si>
    <t>Ostali građevinski objekti</t>
  </si>
  <si>
    <t>Uređaji, strojevi i oprema za ostale namjene</t>
  </si>
  <si>
    <t>Materijal i sirovine</t>
  </si>
  <si>
    <t>Reprezentacija</t>
  </si>
  <si>
    <t>Pomoći dane u inozemstvo i unutar općeg proračuna</t>
  </si>
  <si>
    <t>4 Prihodi za posebne namjene</t>
  </si>
  <si>
    <t>43 Ostali prihodi za posebne namjene</t>
  </si>
  <si>
    <t>5 Pomoći</t>
  </si>
  <si>
    <t>52 Ostale pomoći</t>
  </si>
  <si>
    <t>6 Donacije</t>
  </si>
  <si>
    <t>61 Donacije</t>
  </si>
  <si>
    <t>31 Rashodi za zaposlene</t>
  </si>
  <si>
    <t>32 Materijalni rashodi</t>
  </si>
  <si>
    <t>34 Financijski rashodi</t>
  </si>
  <si>
    <t>41 Rashodi za nabavu neproizvedene dugotrajne imovine</t>
  </si>
  <si>
    <t>42 Rashodi za nabavu proizvedene dugotrajne imovine</t>
  </si>
  <si>
    <t>36 Pomoći dane u inozemstvo i unutar općeg proračuna</t>
  </si>
  <si>
    <t>05 ZAŠTITA OKOLIŠA</t>
  </si>
  <si>
    <t>054 Zaštita bioraznolikosti i krajolika</t>
  </si>
  <si>
    <t>UKUPNO RASHODI I IZDACI</t>
  </si>
  <si>
    <t>IZVOR 1. OPĆI PRIHODI I PRIMICI</t>
  </si>
  <si>
    <t>IZVOR 1.1. OPĆI PRIHODI I PRIMICI</t>
  </si>
  <si>
    <t>IZVOR 3. VLASTITI PRIHODI</t>
  </si>
  <si>
    <t>IZVOR 3.1. VLASTITI PRIHODI</t>
  </si>
  <si>
    <t>IZVOR 4. OSTALI PRIHODI ZA POSEBNE NAMJENE</t>
  </si>
  <si>
    <t>IZVOR 4.3. OSTALI PRIHODI ZA POSEBNE NAMJENE</t>
  </si>
  <si>
    <t>IZVOR 5. POMOĆI</t>
  </si>
  <si>
    <t>IZVOR 5.2. OSTALE POMOĆI</t>
  </si>
  <si>
    <t>IZVOR 6. DONACIJE</t>
  </si>
  <si>
    <t>IZVOR 6.1. DONACIJE</t>
  </si>
  <si>
    <t>A34 GLAVNI PROGRAM: ZAŠTITA I OČUVANJE PRIRODE I OKOLIŠA ZAŠTITA PRIRODE</t>
  </si>
  <si>
    <t>3401 PROGRAM: ZAŠTITA PRIRODE</t>
  </si>
  <si>
    <t>A779000 AKTIVNOST: ADMINISTRACIJA I UPRAVLJANJE</t>
  </si>
  <si>
    <t>3111 Plaće za redovan rad</t>
  </si>
  <si>
    <t>3121 Ostali rashodi za zaposlene</t>
  </si>
  <si>
    <t>3132 Doprinosi za obvezno zdravstveno osiguranje</t>
  </si>
  <si>
    <t>3211 Službena putovanja</t>
  </si>
  <si>
    <t>3212 Naknade za prijevoz, za rad na terenu i odvojeni život</t>
  </si>
  <si>
    <t>3213 Stručno usavršavanje zaposlenika</t>
  </si>
  <si>
    <t>3221 Uredski materijal i ostali materijalni rashodi</t>
  </si>
  <si>
    <t>3223 Energija</t>
  </si>
  <si>
    <t>3224 Materijal i dijelovi za tekuće i investicijsko održavanje</t>
  </si>
  <si>
    <t>3225 Sitni inventar i auto gume</t>
  </si>
  <si>
    <t>3227 Službena, radna i zaštitna odjeća i obuća</t>
  </si>
  <si>
    <t>3231 Usluge telefona, pošte i prijevoza</t>
  </si>
  <si>
    <t>3232 Usluge tekućeg i investicijskog održavanja</t>
  </si>
  <si>
    <t>3233 Usluge promidžbe i informiranja</t>
  </si>
  <si>
    <t>3234 Komunalne usluge</t>
  </si>
  <si>
    <t>3235 Zakupnine i najamnine</t>
  </si>
  <si>
    <t>3236 Zdravstvene i veterinarske usluge</t>
  </si>
  <si>
    <t>3237 Intelektualne i osobne usluge</t>
  </si>
  <si>
    <t>3238 Računalne usluge</t>
  </si>
  <si>
    <t>3239 Ostale usluge</t>
  </si>
  <si>
    <t>3291 Naknade za rad predstavničkih i izvršnih tijela, povjerenstava i slično</t>
  </si>
  <si>
    <t>3292 Premije osiguranja</t>
  </si>
  <si>
    <t>3294 Članarine i norme</t>
  </si>
  <si>
    <t>3295 Pristojbe i naknade</t>
  </si>
  <si>
    <t>3299 Ostali nespomenuti rashodi poslovanja</t>
  </si>
  <si>
    <t>3431 Bankarske usluge i usluge platnog prometa</t>
  </si>
  <si>
    <t>4221 Uredska oprema i namještaj</t>
  </si>
  <si>
    <t>4222 Komunikacijska oprema</t>
  </si>
  <si>
    <t>A779021 AKTIVNOST: ZAŠTITA PRIRODE</t>
  </si>
  <si>
    <t>4124 Ostala prava</t>
  </si>
  <si>
    <t>4212 Poslovni objekti</t>
  </si>
  <si>
    <t>4214 Ostali građevinski objekti</t>
  </si>
  <si>
    <t>4227 Uređaji, strojevi i oprema za ostale namjene</t>
  </si>
  <si>
    <t>A779047 AKTIVNOST: ADMINISTRACIJA I UPRAVLJANJE (IZ EVIDENCIJSKIH PRIHODA)</t>
  </si>
  <si>
    <t>3222 Materijal i sirovine</t>
  </si>
  <si>
    <t>3293 Reprezentacija</t>
  </si>
  <si>
    <t>3691 Tekući prijenosi između proračunskih korisnika istog proračuna</t>
  </si>
  <si>
    <t>Tekuće pomoći od institucija i tijela EU</t>
  </si>
  <si>
    <t>Instrumenti, uređaji i strojevi</t>
  </si>
  <si>
    <t xml:space="preserve">51 Pomoći EU </t>
  </si>
  <si>
    <t>Oprema za održavanje i zaštitu</t>
  </si>
  <si>
    <t>4223 Oprema za održavanje i zaštitu</t>
  </si>
  <si>
    <t xml:space="preserve"> </t>
  </si>
  <si>
    <t>OPĆI I POSEBNI DIO</t>
  </si>
  <si>
    <t>JAVNE USTANOVE PARK PRIRODE UČKA:</t>
  </si>
  <si>
    <t>PROJEKCIJA ZA 2026.</t>
  </si>
  <si>
    <t xml:space="preserve">A1. PRIHODI I RASHODI PREMA EKONOMSKOJ KLASIFIKACIJI </t>
  </si>
  <si>
    <t xml:space="preserve">A. RAČUN PRIHODA I RASHODA </t>
  </si>
  <si>
    <t>A2. PRIHODI I RASHODI PREMA IZVORIMA FINANCIRANJA</t>
  </si>
  <si>
    <t>A3. RASHODI PREMA FUNKCIJSKOJ KLASIFIKACIJI</t>
  </si>
  <si>
    <t>PLAN PO PROGRAMSKOJ KLASIFIKACIJI</t>
  </si>
  <si>
    <t>Pomoći od izvanproračunskih korisnika</t>
  </si>
  <si>
    <t>Tekuće pomoći od izvanproračunskih korisnika</t>
  </si>
  <si>
    <t>Kapitalne pomoći od izvanproračunskih korisnika</t>
  </si>
  <si>
    <t>IZVOR 5.1. POMOĆI EU</t>
  </si>
  <si>
    <t>IZVOR 7 PRIHODI OD PRODAJE NEFINANCIJSKE IMOVINE I NAKNADE S NASLOVA OSIGURANJA</t>
  </si>
  <si>
    <t>IZVOR 7.1. PRIHODI OD PRODAJE ILI ZAMJENE NEFINANCIJSKE IMOVINE I NAKNADE S NASLOVA OSIGURANJA</t>
  </si>
  <si>
    <t>4225 Instrumenti, uređaji i strojevi</t>
  </si>
  <si>
    <t>4231 Prijevozna sredstva u cestovnom prometu</t>
  </si>
  <si>
    <t>IZVOR 7. PRIHODI OD PRODAJE ILI ZAMJENE NEFINANCIJSKE IMOVINE I NAKNADE S NASLOVA OSIGURANJA</t>
  </si>
  <si>
    <t>Prijevozna sredstva</t>
  </si>
  <si>
    <t>Prijevozna sredstva u cestovnom prometu</t>
  </si>
  <si>
    <t>7 Prihodi od prodaje nefinancijske imovine i naknade s naslova osiguranja</t>
  </si>
  <si>
    <t>71 Prihodi od prodaje ili zamjene nefinancijske imovine i naknade s naslova osiguranja</t>
  </si>
  <si>
    <t>2025. GODINU</t>
  </si>
  <si>
    <t>I PROJEKCIJE ZA 2026. I 2027. GODINU</t>
  </si>
  <si>
    <t>FINANCIJSKI PLAN JAVNE USTANOVE PARK PRIRODE UČKA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 2025. I PROJEKCIJE ZA 2026. I 2027. GODINU</t>
  </si>
  <si>
    <t>IZVRŠENJE 2023.</t>
  </si>
  <si>
    <t>TEKUĆI PLAN 2024.</t>
  </si>
  <si>
    <t>PLAN ZA 2025.</t>
  </si>
  <si>
    <t>PROJEKCIJA ZA 2027.</t>
  </si>
  <si>
    <t xml:space="preserve">PROJEKCIJA ZA 2027. </t>
  </si>
  <si>
    <t xml:space="preserve"> IZVRŠENJE 
2023. </t>
  </si>
  <si>
    <t>Kazne i upravne mjere</t>
  </si>
  <si>
    <t>Ostale nespomenute kazne</t>
  </si>
  <si>
    <t>45 Rashodi za dodatna ulaganja na nefinancijskoj imovini</t>
  </si>
  <si>
    <t>4511 Dodatna ulaganja na građevinskim objektima</t>
  </si>
  <si>
    <t>Rashodi za dodatna ulaganja na nefinancijskoj imovini</t>
  </si>
  <si>
    <t>Dodatna ulaganja na građevinskim objektima</t>
  </si>
  <si>
    <t>KLASA: 400-02/24-01/01</t>
  </si>
  <si>
    <t>URBROJ: 2157-3-6-01-24-10</t>
  </si>
  <si>
    <t>Lovran, 06. prosinac 2024. godine</t>
  </si>
  <si>
    <t xml:space="preserve">FINANCIJSKI PLAN ZA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</si>
</sst>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3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0" fillId="3" borderId="0" xfId="0" applyFill="1"/>
    <xf numFmtId="0" fontId="8" fillId="0" borderId="0" xfId="0" applyFon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3" fillId="0" borderId="0" xfId="0" applyFont="1"/>
    <xf numFmtId="0" fontId="21" fillId="0" borderId="0" xfId="0" applyFont="1" applyAlignment="1">
      <alignment horizontal="center" vertical="center" wrapText="1"/>
    </xf>
    <xf numFmtId="164" fontId="15" fillId="0" borderId="3" xfId="0" applyNumberFormat="1" applyFont="1" applyBorder="1" applyAlignment="1">
      <alignment horizontal="right" vertical="center"/>
    </xf>
    <xf numFmtId="164" fontId="15" fillId="0" borderId="3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22" fillId="0" borderId="0" xfId="0" applyFont="1" applyAlignment="1">
      <alignment vertical="top" wrapText="1"/>
    </xf>
    <xf numFmtId="0" fontId="23" fillId="0" borderId="0" xfId="0" applyFont="1"/>
    <xf numFmtId="0" fontId="21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49" fontId="15" fillId="2" borderId="3" xfId="0" quotePrefix="1" applyNumberFormat="1" applyFont="1" applyFill="1" applyBorder="1" applyAlignment="1">
      <alignment horizontal="left" vertical="center"/>
    </xf>
    <xf numFmtId="49" fontId="15" fillId="2" borderId="3" xfId="0" quotePrefix="1" applyNumberFormat="1" applyFont="1" applyFill="1" applyBorder="1" applyAlignment="1">
      <alignment horizontal="left" vertical="center" wrapText="1"/>
    </xf>
    <xf numFmtId="49" fontId="23" fillId="0" borderId="0" xfId="0" applyNumberFormat="1" applyFont="1"/>
    <xf numFmtId="49" fontId="10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vertical="top" wrapText="1"/>
    </xf>
    <xf numFmtId="1" fontId="15" fillId="2" borderId="3" xfId="0" quotePrefix="1" applyNumberFormat="1" applyFont="1" applyFill="1" applyBorder="1" applyAlignment="1">
      <alignment horizontal="left" vertical="center"/>
    </xf>
    <xf numFmtId="1" fontId="19" fillId="2" borderId="3" xfId="0" quotePrefix="1" applyNumberFormat="1" applyFont="1" applyFill="1" applyBorder="1" applyAlignment="1">
      <alignment horizontal="left" vertical="center"/>
    </xf>
    <xf numFmtId="1" fontId="23" fillId="0" borderId="0" xfId="0" applyNumberFormat="1" applyFont="1"/>
    <xf numFmtId="1" fontId="20" fillId="0" borderId="0" xfId="0" applyNumberFormat="1" applyFont="1" applyAlignment="1">
      <alignment vertical="top" wrapText="1"/>
    </xf>
    <xf numFmtId="1" fontId="15" fillId="0" borderId="3" xfId="0" quotePrefix="1" applyNumberFormat="1" applyFont="1" applyBorder="1" applyAlignment="1">
      <alignment horizontal="left" vertical="center"/>
    </xf>
    <xf numFmtId="49" fontId="15" fillId="0" borderId="3" xfId="0" quotePrefix="1" applyNumberFormat="1" applyFont="1" applyBorder="1" applyAlignment="1">
      <alignment horizontal="left" vertical="center"/>
    </xf>
    <xf numFmtId="1" fontId="15" fillId="0" borderId="3" xfId="0" applyNumberFormat="1" applyFont="1" applyBorder="1" applyAlignment="1">
      <alignment horizontal="left" vertical="center" wrapText="1"/>
    </xf>
    <xf numFmtId="0" fontId="25" fillId="0" borderId="0" xfId="0" applyFont="1"/>
    <xf numFmtId="4" fontId="21" fillId="2" borderId="3" xfId="0" applyNumberFormat="1" applyFont="1" applyFill="1" applyBorder="1" applyAlignment="1">
      <alignment horizontal="right"/>
    </xf>
    <xf numFmtId="4" fontId="23" fillId="0" borderId="3" xfId="0" applyNumberFormat="1" applyFont="1" applyBorder="1" applyAlignment="1">
      <alignment vertical="center"/>
    </xf>
    <xf numFmtId="164" fontId="10" fillId="4" borderId="3" xfId="0" applyNumberFormat="1" applyFont="1" applyFill="1" applyBorder="1" applyAlignment="1">
      <alignment horizontal="right" vertical="center" wrapText="1"/>
    </xf>
    <xf numFmtId="164" fontId="10" fillId="4" borderId="3" xfId="0" quotePrefix="1" applyNumberFormat="1" applyFont="1" applyFill="1" applyBorder="1" applyAlignment="1">
      <alignment horizontal="right" wrapText="1"/>
    </xf>
    <xf numFmtId="0" fontId="10" fillId="5" borderId="3" xfId="0" quotePrefix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vertical="center"/>
    </xf>
    <xf numFmtId="164" fontId="19" fillId="4" borderId="3" xfId="0" applyNumberFormat="1" applyFont="1" applyFill="1" applyBorder="1" applyAlignment="1">
      <alignment horizontal="right" vertical="center"/>
    </xf>
    <xf numFmtId="1" fontId="19" fillId="4" borderId="3" xfId="0" applyNumberFormat="1" applyFont="1" applyFill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1" fontId="19" fillId="7" borderId="3" xfId="0" applyNumberFormat="1" applyFont="1" applyFill="1" applyBorder="1" applyAlignment="1">
      <alignment horizontal="left" vertical="center" wrapText="1"/>
    </xf>
    <xf numFmtId="49" fontId="19" fillId="7" borderId="3" xfId="0" applyNumberFormat="1" applyFont="1" applyFill="1" applyBorder="1" applyAlignment="1">
      <alignment horizontal="left" vertical="center" wrapText="1"/>
    </xf>
    <xf numFmtId="1" fontId="19" fillId="3" borderId="3" xfId="0" quotePrefix="1" applyNumberFormat="1" applyFont="1" applyFill="1" applyBorder="1" applyAlignment="1">
      <alignment horizontal="left" vertical="center"/>
    </xf>
    <xf numFmtId="49" fontId="19" fillId="3" borderId="3" xfId="0" quotePrefix="1" applyNumberFormat="1" applyFont="1" applyFill="1" applyBorder="1" applyAlignment="1">
      <alignment horizontal="left" vertical="center" wrapText="1"/>
    </xf>
    <xf numFmtId="1" fontId="19" fillId="7" borderId="3" xfId="0" quotePrefix="1" applyNumberFormat="1" applyFont="1" applyFill="1" applyBorder="1" applyAlignment="1">
      <alignment horizontal="left" vertical="center"/>
    </xf>
    <xf numFmtId="49" fontId="19" fillId="7" borderId="3" xfId="0" quotePrefix="1" applyNumberFormat="1" applyFont="1" applyFill="1" applyBorder="1" applyAlignment="1">
      <alignment horizontal="left" vertical="center" wrapText="1"/>
    </xf>
    <xf numFmtId="49" fontId="19" fillId="3" borderId="3" xfId="0" applyNumberFormat="1" applyFont="1" applyFill="1" applyBorder="1" applyAlignment="1">
      <alignment horizontal="left" vertical="center" wrapText="1"/>
    </xf>
    <xf numFmtId="1" fontId="15" fillId="3" borderId="3" xfId="0" quotePrefix="1" applyNumberFormat="1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 wrapText="1"/>
    </xf>
    <xf numFmtId="1" fontId="19" fillId="4" borderId="10" xfId="0" applyNumberFormat="1" applyFont="1" applyFill="1" applyBorder="1" applyAlignment="1">
      <alignment horizontal="left" vertical="center" wrapText="1"/>
    </xf>
    <xf numFmtId="1" fontId="19" fillId="7" borderId="10" xfId="0" applyNumberFormat="1" applyFont="1" applyFill="1" applyBorder="1" applyAlignment="1">
      <alignment horizontal="left" vertical="center" wrapText="1"/>
    </xf>
    <xf numFmtId="1" fontId="19" fillId="3" borderId="10" xfId="0" quotePrefix="1" applyNumberFormat="1" applyFont="1" applyFill="1" applyBorder="1" applyAlignment="1">
      <alignment horizontal="left" vertical="center"/>
    </xf>
    <xf numFmtId="1" fontId="15" fillId="2" borderId="10" xfId="0" quotePrefix="1" applyNumberFormat="1" applyFont="1" applyFill="1" applyBorder="1" applyAlignment="1">
      <alignment horizontal="left" vertical="center"/>
    </xf>
    <xf numFmtId="1" fontId="19" fillId="7" borderId="10" xfId="0" quotePrefix="1" applyNumberFormat="1" applyFont="1" applyFill="1" applyBorder="1" applyAlignment="1">
      <alignment horizontal="left" vertical="center"/>
    </xf>
    <xf numFmtId="1" fontId="15" fillId="7" borderId="10" xfId="0" quotePrefix="1" applyNumberFormat="1" applyFont="1" applyFill="1" applyBorder="1" applyAlignment="1">
      <alignment horizontal="left" vertical="center"/>
    </xf>
    <xf numFmtId="1" fontId="15" fillId="3" borderId="10" xfId="0" quotePrefix="1" applyNumberFormat="1" applyFont="1" applyFill="1" applyBorder="1" applyAlignment="1">
      <alignment horizontal="left" vertical="center"/>
    </xf>
    <xf numFmtId="1" fontId="19" fillId="6" borderId="13" xfId="0" applyNumberFormat="1" applyFont="1" applyFill="1" applyBorder="1" applyAlignment="1">
      <alignment horizontal="left" vertical="center" wrapText="1"/>
    </xf>
    <xf numFmtId="1" fontId="19" fillId="6" borderId="14" xfId="0" applyNumberFormat="1" applyFont="1" applyFill="1" applyBorder="1" applyAlignment="1">
      <alignment horizontal="left" vertical="center" wrapText="1"/>
    </xf>
    <xf numFmtId="49" fontId="19" fillId="6" borderId="14" xfId="0" applyNumberFormat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center" vertical="center" wrapText="1"/>
    </xf>
    <xf numFmtId="1" fontId="19" fillId="4" borderId="3" xfId="0" applyNumberFormat="1" applyFont="1" applyFill="1" applyBorder="1" applyAlignment="1">
      <alignment horizontal="left" vertical="center"/>
    </xf>
    <xf numFmtId="49" fontId="19" fillId="4" borderId="3" xfId="0" applyNumberFormat="1" applyFont="1" applyFill="1" applyBorder="1" applyAlignment="1">
      <alignment vertical="center" wrapText="1"/>
    </xf>
    <xf numFmtId="49" fontId="19" fillId="7" borderId="3" xfId="0" quotePrefix="1" applyNumberFormat="1" applyFont="1" applyFill="1" applyBorder="1" applyAlignment="1">
      <alignment horizontal="left" vertical="center"/>
    </xf>
    <xf numFmtId="49" fontId="19" fillId="7" borderId="3" xfId="0" applyNumberFormat="1" applyFont="1" applyFill="1" applyBorder="1" applyAlignment="1">
      <alignment vertical="center" wrapText="1"/>
    </xf>
    <xf numFmtId="49" fontId="19" fillId="3" borderId="3" xfId="0" quotePrefix="1" applyNumberFormat="1" applyFont="1" applyFill="1" applyBorder="1" applyAlignment="1">
      <alignment horizontal="left" vertical="center"/>
    </xf>
    <xf numFmtId="1" fontId="15" fillId="3" borderId="3" xfId="0" applyNumberFormat="1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right"/>
    </xf>
    <xf numFmtId="1" fontId="19" fillId="4" borderId="10" xfId="0" applyNumberFormat="1" applyFont="1" applyFill="1" applyBorder="1" applyAlignment="1">
      <alignment horizontal="left" vertical="center"/>
    </xf>
    <xf numFmtId="1" fontId="15" fillId="3" borderId="10" xfId="0" applyNumberFormat="1" applyFont="1" applyFill="1" applyBorder="1" applyAlignment="1">
      <alignment horizontal="left" vertical="center" wrapText="1"/>
    </xf>
    <xf numFmtId="1" fontId="15" fillId="0" borderId="10" xfId="0" applyNumberFormat="1" applyFont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15" fillId="2" borderId="10" xfId="0" quotePrefix="1" applyFont="1" applyFill="1" applyBorder="1" applyAlignment="1">
      <alignment horizontal="left" vertical="center" wrapText="1" indent="1"/>
    </xf>
    <xf numFmtId="0" fontId="15" fillId="2" borderId="10" xfId="0" applyFont="1" applyFill="1" applyBorder="1" applyAlignment="1">
      <alignment horizontal="left" vertical="center" wrapText="1" indent="1"/>
    </xf>
    <xf numFmtId="0" fontId="19" fillId="7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9" fillId="3" borderId="10" xfId="0" quotePrefix="1" applyFont="1" applyFill="1" applyBorder="1" applyAlignment="1">
      <alignment vertical="center" wrapText="1"/>
    </xf>
    <xf numFmtId="0" fontId="19" fillId="3" borderId="10" xfId="0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left" vertical="center" wrapText="1"/>
    </xf>
    <xf numFmtId="4" fontId="10" fillId="7" borderId="14" xfId="0" applyNumberFormat="1" applyFont="1" applyFill="1" applyBorder="1" applyAlignment="1">
      <alignment horizontal="right"/>
    </xf>
    <xf numFmtId="0" fontId="19" fillId="6" borderId="19" xfId="0" applyFont="1" applyFill="1" applyBorder="1" applyAlignment="1">
      <alignment horizontal="left" vertical="center" wrapText="1"/>
    </xf>
    <xf numFmtId="0" fontId="24" fillId="2" borderId="11" xfId="0" quotePrefix="1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" fillId="0" borderId="0" xfId="0" applyFont="1"/>
    <xf numFmtId="0" fontId="10" fillId="5" borderId="3" xfId="0" quotePrefix="1" applyFont="1" applyFill="1" applyBorder="1" applyAlignment="1">
      <alignment horizontal="center" vertical="center"/>
    </xf>
    <xf numFmtId="1" fontId="15" fillId="0" borderId="10" xfId="0" quotePrefix="1" applyNumberFormat="1" applyFont="1" applyBorder="1" applyAlignment="1">
      <alignment horizontal="left" vertical="center"/>
    </xf>
    <xf numFmtId="164" fontId="9" fillId="0" borderId="0" xfId="0" applyNumberFormat="1" applyFont="1"/>
    <xf numFmtId="1" fontId="15" fillId="2" borderId="22" xfId="0" quotePrefix="1" applyNumberFormat="1" applyFont="1" applyFill="1" applyBorder="1" applyAlignment="1">
      <alignment horizontal="left" vertical="center"/>
    </xf>
    <xf numFmtId="1" fontId="15" fillId="2" borderId="21" xfId="0" quotePrefix="1" applyNumberFormat="1" applyFont="1" applyFill="1" applyBorder="1" applyAlignment="1">
      <alignment horizontal="left" vertical="center"/>
    </xf>
    <xf numFmtId="49" fontId="15" fillId="2" borderId="21" xfId="0" quotePrefix="1" applyNumberFormat="1" applyFont="1" applyFill="1" applyBorder="1" applyAlignment="1">
      <alignment horizontal="left" vertical="center"/>
    </xf>
    <xf numFmtId="1" fontId="19" fillId="3" borderId="22" xfId="0" quotePrefix="1" applyNumberFormat="1" applyFont="1" applyFill="1" applyBorder="1" applyAlignment="1">
      <alignment horizontal="left" vertical="center"/>
    </xf>
    <xf numFmtId="1" fontId="19" fillId="3" borderId="21" xfId="0" quotePrefix="1" applyNumberFormat="1" applyFont="1" applyFill="1" applyBorder="1" applyAlignment="1">
      <alignment horizontal="left" vertical="center"/>
    </xf>
    <xf numFmtId="49" fontId="19" fillId="3" borderId="21" xfId="0" quotePrefix="1" applyNumberFormat="1" applyFont="1" applyFill="1" applyBorder="1" applyAlignment="1">
      <alignment horizontal="left" vertical="center"/>
    </xf>
    <xf numFmtId="0" fontId="19" fillId="6" borderId="23" xfId="0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right" vertical="center"/>
    </xf>
    <xf numFmtId="4" fontId="21" fillId="2" borderId="3" xfId="0" applyNumberFormat="1" applyFont="1" applyFill="1" applyBorder="1" applyAlignment="1">
      <alignment horizontal="right" vertical="center"/>
    </xf>
    <xf numFmtId="0" fontId="15" fillId="0" borderId="10" xfId="0" applyFont="1" applyBorder="1" applyAlignment="1">
      <alignment vertical="center" wrapText="1"/>
    </xf>
    <xf numFmtId="0" fontId="15" fillId="2" borderId="22" xfId="0" quotePrefix="1" applyFont="1" applyFill="1" applyBorder="1" applyAlignment="1">
      <alignment horizontal="left" vertical="center" wrapText="1" indent="1"/>
    </xf>
    <xf numFmtId="4" fontId="20" fillId="7" borderId="3" xfId="0" applyNumberFormat="1" applyFont="1" applyFill="1" applyBorder="1" applyAlignment="1">
      <alignment horizontal="right" vertical="center" wrapText="1"/>
    </xf>
    <xf numFmtId="4" fontId="20" fillId="3" borderId="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10" fillId="5" borderId="8" xfId="0" quotePrefix="1" applyFont="1" applyFill="1" applyBorder="1" applyAlignment="1">
      <alignment horizontal="center" vertical="center" wrapText="1"/>
    </xf>
    <xf numFmtId="0" fontId="10" fillId="5" borderId="25" xfId="0" quotePrefix="1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164" fontId="19" fillId="4" borderId="26" xfId="0" applyNumberFormat="1" applyFont="1" applyFill="1" applyBorder="1" applyAlignment="1">
      <alignment horizontal="right" vertical="center"/>
    </xf>
    <xf numFmtId="0" fontId="19" fillId="4" borderId="9" xfId="0" applyFont="1" applyFill="1" applyBorder="1" applyAlignment="1">
      <alignment horizontal="left" vertical="center"/>
    </xf>
    <xf numFmtId="164" fontId="19" fillId="4" borderId="12" xfId="0" applyNumberFormat="1" applyFont="1" applyFill="1" applyBorder="1" applyAlignment="1">
      <alignment horizontal="right" vertical="center" wrapText="1"/>
    </xf>
    <xf numFmtId="164" fontId="19" fillId="4" borderId="27" xfId="0" applyNumberFormat="1" applyFont="1" applyFill="1" applyBorder="1" applyAlignment="1">
      <alignment horizontal="right" vertical="center" wrapText="1"/>
    </xf>
    <xf numFmtId="0" fontId="10" fillId="5" borderId="25" xfId="0" applyFont="1" applyFill="1" applyBorder="1" applyAlignment="1">
      <alignment horizontal="center" vertical="center" wrapText="1"/>
    </xf>
    <xf numFmtId="164" fontId="10" fillId="4" borderId="26" xfId="0" applyNumberFormat="1" applyFont="1" applyFill="1" applyBorder="1" applyAlignment="1">
      <alignment horizontal="right" vertical="center" wrapText="1"/>
    </xf>
    <xf numFmtId="164" fontId="10" fillId="4" borderId="26" xfId="0" quotePrefix="1" applyNumberFormat="1" applyFont="1" applyFill="1" applyBorder="1" applyAlignment="1">
      <alignment horizontal="right" wrapText="1"/>
    </xf>
    <xf numFmtId="164" fontId="19" fillId="4" borderId="12" xfId="0" applyNumberFormat="1" applyFont="1" applyFill="1" applyBorder="1" applyAlignment="1">
      <alignment horizontal="right" wrapText="1"/>
    </xf>
    <xf numFmtId="164" fontId="10" fillId="4" borderId="12" xfId="0" applyNumberFormat="1" applyFont="1" applyFill="1" applyBorder="1" applyAlignment="1">
      <alignment horizontal="right"/>
    </xf>
    <xf numFmtId="164" fontId="10" fillId="4" borderId="27" xfId="0" applyNumberFormat="1" applyFont="1" applyFill="1" applyBorder="1" applyAlignment="1">
      <alignment horizontal="right"/>
    </xf>
    <xf numFmtId="0" fontId="10" fillId="5" borderId="27" xfId="0" applyFont="1" applyFill="1" applyBorder="1" applyAlignment="1">
      <alignment horizontal="center" vertical="center" wrapText="1"/>
    </xf>
    <xf numFmtId="1" fontId="15" fillId="2" borderId="11" xfId="0" quotePrefix="1" applyNumberFormat="1" applyFont="1" applyFill="1" applyBorder="1" applyAlignment="1">
      <alignment horizontal="left" vertical="center"/>
    </xf>
    <xf numFmtId="1" fontId="19" fillId="2" borderId="12" xfId="0" quotePrefix="1" applyNumberFormat="1" applyFont="1" applyFill="1" applyBorder="1" applyAlignment="1">
      <alignment horizontal="left" vertical="center"/>
    </xf>
    <xf numFmtId="1" fontId="15" fillId="2" borderId="12" xfId="0" quotePrefix="1" applyNumberFormat="1" applyFont="1" applyFill="1" applyBorder="1" applyAlignment="1">
      <alignment horizontal="left" vertical="center"/>
    </xf>
    <xf numFmtId="49" fontId="15" fillId="2" borderId="12" xfId="0" applyNumberFormat="1" applyFont="1" applyFill="1" applyBorder="1" applyAlignment="1">
      <alignment horizontal="left" vertical="center" wrapText="1"/>
    </xf>
    <xf numFmtId="4" fontId="10" fillId="6" borderId="14" xfId="0" applyNumberFormat="1" applyFont="1" applyFill="1" applyBorder="1" applyAlignment="1">
      <alignment horizontal="right" vertical="center"/>
    </xf>
    <xf numFmtId="4" fontId="10" fillId="6" borderId="28" xfId="0" applyNumberFormat="1" applyFont="1" applyFill="1" applyBorder="1" applyAlignment="1">
      <alignment horizontal="right" vertical="center"/>
    </xf>
    <xf numFmtId="4" fontId="10" fillId="4" borderId="3" xfId="0" applyNumberFormat="1" applyFont="1" applyFill="1" applyBorder="1" applyAlignment="1">
      <alignment horizontal="right" vertical="center"/>
    </xf>
    <xf numFmtId="4" fontId="10" fillId="4" borderId="26" xfId="0" applyNumberFormat="1" applyFont="1" applyFill="1" applyBorder="1" applyAlignment="1">
      <alignment horizontal="right" vertical="center"/>
    </xf>
    <xf numFmtId="4" fontId="10" fillId="7" borderId="26" xfId="0" applyNumberFormat="1" applyFont="1" applyFill="1" applyBorder="1" applyAlignment="1">
      <alignment horizontal="right" vertical="center"/>
    </xf>
    <xf numFmtId="4" fontId="10" fillId="3" borderId="3" xfId="0" applyNumberFormat="1" applyFont="1" applyFill="1" applyBorder="1" applyAlignment="1">
      <alignment horizontal="right" vertical="center"/>
    </xf>
    <xf numFmtId="4" fontId="10" fillId="3" borderId="26" xfId="0" applyNumberFormat="1" applyFont="1" applyFill="1" applyBorder="1" applyAlignment="1">
      <alignment horizontal="right" vertical="center"/>
    </xf>
    <xf numFmtId="4" fontId="21" fillId="0" borderId="3" xfId="0" applyNumberFormat="1" applyFont="1" applyBorder="1" applyAlignment="1">
      <alignment horizontal="right" vertical="center"/>
    </xf>
    <xf numFmtId="4" fontId="21" fillId="3" borderId="3" xfId="0" applyNumberFormat="1" applyFont="1" applyFill="1" applyBorder="1" applyAlignment="1">
      <alignment horizontal="right" vertical="center"/>
    </xf>
    <xf numFmtId="4" fontId="21" fillId="3" borderId="26" xfId="0" applyNumberFormat="1" applyFont="1" applyFill="1" applyBorder="1" applyAlignment="1">
      <alignment horizontal="right" vertical="center"/>
    </xf>
    <xf numFmtId="4" fontId="21" fillId="0" borderId="12" xfId="0" applyNumberFormat="1" applyFont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3" fillId="0" borderId="27" xfId="0" applyNumberFormat="1" applyFont="1" applyBorder="1" applyAlignment="1">
      <alignment horizontal="right" vertical="center"/>
    </xf>
    <xf numFmtId="4" fontId="10" fillId="7" borderId="26" xfId="0" applyNumberFormat="1" applyFont="1" applyFill="1" applyBorder="1" applyAlignment="1">
      <alignment horizontal="right"/>
    </xf>
    <xf numFmtId="4" fontId="21" fillId="2" borderId="21" xfId="0" applyNumberFormat="1" applyFont="1" applyFill="1" applyBorder="1" applyAlignment="1">
      <alignment horizontal="right" vertical="center"/>
    </xf>
    <xf numFmtId="4" fontId="10" fillId="3" borderId="21" xfId="0" applyNumberFormat="1" applyFont="1" applyFill="1" applyBorder="1" applyAlignment="1">
      <alignment horizontal="right" vertical="center"/>
    </xf>
    <xf numFmtId="4" fontId="10" fillId="3" borderId="29" xfId="0" applyNumberFormat="1" applyFont="1" applyFill="1" applyBorder="1" applyAlignment="1">
      <alignment horizontal="right" vertical="center"/>
    </xf>
    <xf numFmtId="4" fontId="10" fillId="7" borderId="28" xfId="0" applyNumberFormat="1" applyFont="1" applyFill="1" applyBorder="1" applyAlignment="1">
      <alignment horizontal="right"/>
    </xf>
    <xf numFmtId="0" fontId="15" fillId="2" borderId="11" xfId="0" applyFont="1" applyFill="1" applyBorder="1" applyAlignment="1">
      <alignment vertical="center" wrapText="1"/>
    </xf>
    <xf numFmtId="4" fontId="19" fillId="6" borderId="20" xfId="0" applyNumberFormat="1" applyFont="1" applyFill="1" applyBorder="1" applyAlignment="1">
      <alignment horizontal="right" vertical="center" wrapText="1"/>
    </xf>
    <xf numFmtId="4" fontId="19" fillId="6" borderId="30" xfId="0" applyNumberFormat="1" applyFont="1" applyFill="1" applyBorder="1" applyAlignment="1">
      <alignment horizontal="right" vertical="center" wrapText="1"/>
    </xf>
    <xf numFmtId="0" fontId="20" fillId="7" borderId="10" xfId="0" applyFont="1" applyFill="1" applyBorder="1" applyAlignment="1">
      <alignment horizontal="left" vertical="center" wrapText="1"/>
    </xf>
    <xf numFmtId="4" fontId="20" fillId="7" borderId="26" xfId="0" applyNumberFormat="1" applyFont="1" applyFill="1" applyBorder="1" applyAlignment="1">
      <alignment horizontal="right" vertical="center" wrapText="1"/>
    </xf>
    <xf numFmtId="0" fontId="20" fillId="3" borderId="10" xfId="0" applyFont="1" applyFill="1" applyBorder="1" applyAlignment="1">
      <alignment horizontal="left" vertical="center" wrapText="1"/>
    </xf>
    <xf numFmtId="4" fontId="20" fillId="3" borderId="26" xfId="0" applyNumberFormat="1" applyFont="1" applyFill="1" applyBorder="1" applyAlignment="1">
      <alignment horizontal="right" vertical="center" wrapText="1"/>
    </xf>
    <xf numFmtId="0" fontId="23" fillId="0" borderId="11" xfId="0" applyFont="1" applyBorder="1" applyAlignment="1">
      <alignment horizontal="left" vertical="center" wrapText="1"/>
    </xf>
    <xf numFmtId="4" fontId="23" fillId="0" borderId="12" xfId="0" applyNumberFormat="1" applyFont="1" applyBorder="1" applyAlignment="1">
      <alignment horizontal="right" vertical="center"/>
    </xf>
    <xf numFmtId="4" fontId="10" fillId="6" borderId="24" xfId="0" applyNumberFormat="1" applyFont="1" applyFill="1" applyBorder="1" applyAlignment="1">
      <alignment horizontal="right" vertical="center"/>
    </xf>
    <xf numFmtId="4" fontId="10" fillId="6" borderId="31" xfId="0" applyNumberFormat="1" applyFont="1" applyFill="1" applyBorder="1" applyAlignment="1">
      <alignment horizontal="right" vertical="center"/>
    </xf>
    <xf numFmtId="4" fontId="10" fillId="7" borderId="14" xfId="0" applyNumberFormat="1" applyFont="1" applyFill="1" applyBorder="1" applyAlignment="1">
      <alignment horizontal="right" vertical="center"/>
    </xf>
    <xf numFmtId="4" fontId="10" fillId="7" borderId="28" xfId="0" applyNumberFormat="1" applyFont="1" applyFill="1" applyBorder="1" applyAlignment="1">
      <alignment horizontal="right" vertical="center"/>
    </xf>
    <xf numFmtId="4" fontId="20" fillId="3" borderId="3" xfId="0" applyNumberFormat="1" applyFont="1" applyFill="1" applyBorder="1" applyAlignment="1">
      <alignment vertical="center"/>
    </xf>
    <xf numFmtId="4" fontId="20" fillId="3" borderId="26" xfId="0" applyNumberFormat="1" applyFont="1" applyFill="1" applyBorder="1" applyAlignment="1">
      <alignment vertical="center"/>
    </xf>
    <xf numFmtId="4" fontId="23" fillId="0" borderId="21" xfId="0" applyNumberFormat="1" applyFont="1" applyBorder="1" applyAlignment="1">
      <alignment vertical="center" wrapText="1"/>
    </xf>
    <xf numFmtId="4" fontId="10" fillId="6" borderId="20" xfId="0" applyNumberFormat="1" applyFont="1" applyFill="1" applyBorder="1" applyAlignment="1">
      <alignment horizontal="right" vertical="center"/>
    </xf>
    <xf numFmtId="4" fontId="10" fillId="4" borderId="14" xfId="0" applyNumberFormat="1" applyFont="1" applyFill="1" applyBorder="1" applyAlignment="1">
      <alignment horizontal="right" vertical="center"/>
    </xf>
    <xf numFmtId="4" fontId="23" fillId="0" borderId="1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horizontal="right" vertical="center"/>
    </xf>
    <xf numFmtId="4" fontId="10" fillId="6" borderId="32" xfId="0" applyNumberFormat="1" applyFont="1" applyFill="1" applyBorder="1" applyAlignment="1">
      <alignment horizontal="right" vertical="center"/>
    </xf>
    <xf numFmtId="4" fontId="10" fillId="7" borderId="4" xfId="0" applyNumberFormat="1" applyFont="1" applyFill="1" applyBorder="1" applyAlignment="1">
      <alignment horizontal="right" vertical="center"/>
    </xf>
    <xf numFmtId="4" fontId="10" fillId="7" borderId="32" xfId="0" applyNumberFormat="1" applyFont="1" applyFill="1" applyBorder="1" applyAlignment="1">
      <alignment horizontal="right" vertical="center"/>
    </xf>
    <xf numFmtId="4" fontId="21" fillId="2" borderId="4" xfId="0" applyNumberFormat="1" applyFont="1" applyFill="1" applyBorder="1" applyAlignment="1">
      <alignment horizontal="right" vertical="center"/>
    </xf>
    <xf numFmtId="4" fontId="21" fillId="0" borderId="4" xfId="0" applyNumberFormat="1" applyFont="1" applyBorder="1" applyAlignment="1">
      <alignment horizontal="right" vertical="center"/>
    </xf>
    <xf numFmtId="4" fontId="10" fillId="9" borderId="4" xfId="0" applyNumberFormat="1" applyFont="1" applyFill="1" applyBorder="1" applyAlignment="1">
      <alignment horizontal="right" vertical="center"/>
    </xf>
    <xf numFmtId="4" fontId="10" fillId="9" borderId="32" xfId="0" applyNumberFormat="1" applyFont="1" applyFill="1" applyBorder="1" applyAlignment="1">
      <alignment horizontal="right" vertical="center"/>
    </xf>
    <xf numFmtId="4" fontId="20" fillId="9" borderId="3" xfId="0" applyNumberFormat="1" applyFont="1" applyFill="1" applyBorder="1" applyAlignment="1">
      <alignment vertical="center"/>
    </xf>
    <xf numFmtId="4" fontId="20" fillId="9" borderId="26" xfId="0" applyNumberFormat="1" applyFont="1" applyFill="1" applyBorder="1" applyAlignment="1">
      <alignment vertical="center"/>
    </xf>
    <xf numFmtId="4" fontId="20" fillId="8" borderId="3" xfId="0" applyNumberFormat="1" applyFont="1" applyFill="1" applyBorder="1" applyAlignment="1">
      <alignment vertical="center" wrapText="1"/>
    </xf>
    <xf numFmtId="4" fontId="20" fillId="8" borderId="26" xfId="0" applyNumberFormat="1" applyFont="1" applyFill="1" applyBorder="1" applyAlignment="1">
      <alignment vertical="center" wrapText="1"/>
    </xf>
    <xf numFmtId="4" fontId="20" fillId="4" borderId="3" xfId="0" applyNumberFormat="1" applyFont="1" applyFill="1" applyBorder="1" applyAlignment="1">
      <alignment vertical="center" wrapText="1"/>
    </xf>
    <xf numFmtId="4" fontId="20" fillId="4" borderId="26" xfId="0" applyNumberFormat="1" applyFont="1" applyFill="1" applyBorder="1" applyAlignment="1">
      <alignment vertical="center" wrapText="1"/>
    </xf>
    <xf numFmtId="4" fontId="20" fillId="4" borderId="3" xfId="0" applyNumberFormat="1" applyFont="1" applyFill="1" applyBorder="1" applyAlignment="1">
      <alignment vertical="center"/>
    </xf>
    <xf numFmtId="4" fontId="20" fillId="4" borderId="26" xfId="0" applyNumberFormat="1" applyFont="1" applyFill="1" applyBorder="1" applyAlignment="1">
      <alignment vertical="center"/>
    </xf>
    <xf numFmtId="4" fontId="20" fillId="8" borderId="3" xfId="0" applyNumberFormat="1" applyFont="1" applyFill="1" applyBorder="1" applyAlignment="1">
      <alignment vertical="center"/>
    </xf>
    <xf numFmtId="4" fontId="20" fillId="8" borderId="26" xfId="0" applyNumberFormat="1" applyFont="1" applyFill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4" fontId="20" fillId="8" borderId="21" xfId="0" applyNumberFormat="1" applyFont="1" applyFill="1" applyBorder="1" applyAlignment="1">
      <alignment vertical="center"/>
    </xf>
    <xf numFmtId="4" fontId="20" fillId="8" borderId="29" xfId="0" applyNumberFormat="1" applyFont="1" applyFill="1" applyBorder="1" applyAlignment="1">
      <alignment vertical="center"/>
    </xf>
    <xf numFmtId="4" fontId="20" fillId="4" borderId="21" xfId="0" applyNumberFormat="1" applyFont="1" applyFill="1" applyBorder="1" applyAlignment="1">
      <alignment vertical="center"/>
    </xf>
    <xf numFmtId="4" fontId="20" fillId="4" borderId="29" xfId="0" applyNumberFormat="1" applyFont="1" applyFill="1" applyBorder="1" applyAlignment="1">
      <alignment vertical="center"/>
    </xf>
    <xf numFmtId="164" fontId="21" fillId="0" borderId="3" xfId="0" applyNumberFormat="1" applyFont="1" applyBorder="1" applyAlignment="1">
      <alignment horizontal="right" vertical="center"/>
    </xf>
    <xf numFmtId="164" fontId="21" fillId="0" borderId="3" xfId="0" applyNumberFormat="1" applyFont="1" applyBorder="1" applyAlignment="1">
      <alignment horizontal="right"/>
    </xf>
    <xf numFmtId="49" fontId="15" fillId="0" borderId="3" xfId="0" applyNumberFormat="1" applyFont="1" applyBorder="1" applyAlignment="1">
      <alignment horizontal="left" vertical="center" wrapText="1"/>
    </xf>
    <xf numFmtId="4" fontId="21" fillId="0" borderId="21" xfId="0" applyNumberFormat="1" applyFont="1" applyBorder="1" applyAlignment="1">
      <alignment horizontal="right" vertical="center"/>
    </xf>
    <xf numFmtId="4" fontId="21" fillId="0" borderId="3" xfId="0" applyNumberFormat="1" applyFont="1" applyBorder="1" applyAlignment="1">
      <alignment horizontal="right"/>
    </xf>
    <xf numFmtId="164" fontId="21" fillId="0" borderId="26" xfId="0" applyNumberFormat="1" applyFont="1" applyBorder="1" applyAlignment="1">
      <alignment horizontal="right" vertical="center"/>
    </xf>
    <xf numFmtId="164" fontId="21" fillId="0" borderId="26" xfId="0" applyNumberFormat="1" applyFont="1" applyBorder="1" applyAlignment="1">
      <alignment horizontal="right"/>
    </xf>
    <xf numFmtId="4" fontId="23" fillId="0" borderId="26" xfId="0" applyNumberFormat="1" applyFont="1" applyBorder="1" applyAlignment="1">
      <alignment horizontal="right" vertical="center"/>
    </xf>
    <xf numFmtId="4" fontId="21" fillId="0" borderId="26" xfId="0" applyNumberFormat="1" applyFont="1" applyBorder="1" applyAlignment="1">
      <alignment horizontal="right" vertical="center"/>
    </xf>
    <xf numFmtId="4" fontId="23" fillId="0" borderId="26" xfId="0" applyNumberFormat="1" applyFont="1" applyBorder="1" applyAlignment="1">
      <alignment horizontal="right"/>
    </xf>
    <xf numFmtId="4" fontId="23" fillId="0" borderId="26" xfId="0" applyNumberFormat="1" applyFont="1" applyBorder="1" applyAlignment="1">
      <alignment vertical="center"/>
    </xf>
    <xf numFmtId="4" fontId="23" fillId="0" borderId="29" xfId="0" applyNumberFormat="1" applyFont="1" applyBorder="1" applyAlignment="1">
      <alignment vertical="center" wrapText="1"/>
    </xf>
    <xf numFmtId="4" fontId="10" fillId="6" borderId="30" xfId="0" applyNumberFormat="1" applyFont="1" applyFill="1" applyBorder="1" applyAlignment="1">
      <alignment horizontal="right" vertical="center"/>
    </xf>
    <xf numFmtId="4" fontId="10" fillId="4" borderId="28" xfId="0" applyNumberFormat="1" applyFont="1" applyFill="1" applyBorder="1" applyAlignment="1">
      <alignment horizontal="right" vertical="center"/>
    </xf>
    <xf numFmtId="4" fontId="23" fillId="0" borderId="27" xfId="0" applyNumberFormat="1" applyFont="1" applyBorder="1" applyAlignment="1">
      <alignment vertical="center"/>
    </xf>
    <xf numFmtId="4" fontId="21" fillId="0" borderId="32" xfId="0" applyNumberFormat="1" applyFont="1" applyBorder="1" applyAlignment="1">
      <alignment horizontal="right" vertical="center"/>
    </xf>
    <xf numFmtId="4" fontId="23" fillId="0" borderId="29" xfId="0" applyNumberFormat="1" applyFont="1" applyBorder="1" applyAlignment="1">
      <alignment vertical="center"/>
    </xf>
    <xf numFmtId="1" fontId="20" fillId="7" borderId="10" xfId="0" applyNumberFormat="1" applyFont="1" applyFill="1" applyBorder="1" applyAlignment="1">
      <alignment horizontal="left"/>
    </xf>
    <xf numFmtId="1" fontId="20" fillId="7" borderId="3" xfId="0" applyNumberFormat="1" applyFont="1" applyFill="1" applyBorder="1" applyAlignment="1">
      <alignment horizontal="left"/>
    </xf>
    <xf numFmtId="49" fontId="20" fillId="7" borderId="3" xfId="0" applyNumberFormat="1" applyFont="1" applyFill="1" applyBorder="1" applyAlignment="1">
      <alignment horizontal="left" wrapText="1"/>
    </xf>
    <xf numFmtId="1" fontId="20" fillId="7" borderId="3" xfId="0" applyNumberFormat="1" applyFont="1" applyFill="1" applyBorder="1" applyAlignment="1">
      <alignment horizontal="left" vertical="center"/>
    </xf>
    <xf numFmtId="1" fontId="20" fillId="3" borderId="10" xfId="0" applyNumberFormat="1" applyFont="1" applyFill="1" applyBorder="1"/>
    <xf numFmtId="1" fontId="20" fillId="3" borderId="3" xfId="0" applyNumberFormat="1" applyFont="1" applyFill="1" applyBorder="1"/>
    <xf numFmtId="49" fontId="20" fillId="3" borderId="3" xfId="0" applyNumberFormat="1" applyFont="1" applyFill="1" applyBorder="1" applyAlignment="1">
      <alignment wrapText="1"/>
    </xf>
    <xf numFmtId="1" fontId="23" fillId="0" borderId="11" xfId="0" applyNumberFormat="1" applyFont="1" applyBorder="1" applyAlignment="1">
      <alignment vertical="top" wrapText="1"/>
    </xf>
    <xf numFmtId="1" fontId="23" fillId="0" borderId="12" xfId="0" applyNumberFormat="1" applyFont="1" applyBorder="1" applyAlignment="1">
      <alignment vertical="top" wrapText="1"/>
    </xf>
    <xf numFmtId="49" fontId="23" fillId="0" borderId="12" xfId="0" applyNumberFormat="1" applyFont="1" applyBorder="1" applyAlignment="1">
      <alignment vertical="top" wrapText="1"/>
    </xf>
    <xf numFmtId="4" fontId="20" fillId="7" borderId="3" xfId="0" applyNumberFormat="1" applyFont="1" applyFill="1" applyBorder="1" applyAlignment="1">
      <alignment horizontal="right" vertical="center"/>
    </xf>
    <xf numFmtId="4" fontId="20" fillId="3" borderId="3" xfId="0" applyNumberFormat="1" applyFont="1" applyFill="1" applyBorder="1" applyAlignment="1">
      <alignment horizontal="right" vertical="center"/>
    </xf>
    <xf numFmtId="4" fontId="23" fillId="0" borderId="12" xfId="0" applyNumberFormat="1" applyFont="1" applyBorder="1" applyAlignment="1">
      <alignment horizontal="right" vertical="center" wrapText="1"/>
    </xf>
    <xf numFmtId="4" fontId="23" fillId="0" borderId="27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/>
    </xf>
    <xf numFmtId="0" fontId="19" fillId="0" borderId="9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19" fillId="0" borderId="9" xfId="0" quotePrefix="1" applyFont="1" applyBorder="1" applyAlignment="1">
      <alignment horizontal="left" vertical="center"/>
    </xf>
    <xf numFmtId="0" fontId="10" fillId="5" borderId="18" xfId="0" quotePrefix="1" applyFont="1" applyFill="1" applyBorder="1" applyAlignment="1">
      <alignment horizontal="center" vertical="center" wrapText="1"/>
    </xf>
    <xf numFmtId="0" fontId="10" fillId="5" borderId="8" xfId="0" quotePrefix="1" applyFont="1" applyFill="1" applyBorder="1" applyAlignment="1">
      <alignment horizontal="center" vertical="center" wrapText="1"/>
    </xf>
    <xf numFmtId="0" fontId="10" fillId="5" borderId="10" xfId="0" quotePrefix="1" applyFont="1" applyFill="1" applyBorder="1" applyAlignment="1">
      <alignment horizontal="center" wrapText="1"/>
    </xf>
    <xf numFmtId="0" fontId="10" fillId="5" borderId="3" xfId="0" quotePrefix="1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center" wrapTex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9" fillId="4" borderId="15" xfId="0" quotePrefix="1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vertical="center" wrapText="1"/>
    </xf>
    <xf numFmtId="0" fontId="19" fillId="0" borderId="9" xfId="0" quotePrefix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0" fillId="5" borderId="9" xfId="0" quotePrefix="1" applyFont="1" applyFill="1" applyBorder="1" applyAlignment="1">
      <alignment horizontal="center" vertical="center" wrapText="1"/>
    </xf>
    <xf numFmtId="0" fontId="10" fillId="5" borderId="2" xfId="0" quotePrefix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2" xfId="0" quotePrefix="1" applyFont="1" applyFill="1" applyBorder="1" applyAlignment="1">
      <alignment horizontal="left" wrapText="1"/>
    </xf>
    <xf numFmtId="0" fontId="10" fillId="4" borderId="4" xfId="0" quotePrefix="1" applyFont="1" applyFill="1" applyBorder="1" applyAlignment="1">
      <alignment horizontal="left" wrapText="1"/>
    </xf>
    <xf numFmtId="49" fontId="10" fillId="5" borderId="15" xfId="0" applyNumberFormat="1" applyFont="1" applyFill="1" applyBorder="1" applyAlignment="1">
      <alignment horizontal="center" vertical="center" wrapText="1"/>
    </xf>
    <xf numFmtId="49" fontId="10" fillId="5" borderId="16" xfId="0" applyNumberFormat="1" applyFont="1" applyFill="1" applyBorder="1" applyAlignment="1">
      <alignment horizontal="center" vertical="center" wrapText="1"/>
    </xf>
    <xf numFmtId="49" fontId="10" fillId="5" borderId="17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0" fillId="8" borderId="9" xfId="0" applyFont="1" applyFill="1" applyBorder="1" applyAlignment="1">
      <alignment horizontal="left"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20" fillId="8" borderId="4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0" fontId="20" fillId="4" borderId="4" xfId="0" applyFont="1" applyFill="1" applyBorder="1" applyAlignment="1">
      <alignment horizontal="left" vertical="center" wrapText="1"/>
    </xf>
    <xf numFmtId="0" fontId="23" fillId="0" borderId="9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0" fillId="8" borderId="9" xfId="0" applyFont="1" applyFill="1" applyBorder="1" applyAlignment="1">
      <alignment vertical="center"/>
    </xf>
    <xf numFmtId="0" fontId="20" fillId="8" borderId="2" xfId="0" applyFont="1" applyFill="1" applyBorder="1" applyAlignment="1">
      <alignment vertical="center"/>
    </xf>
    <xf numFmtId="0" fontId="20" fillId="8" borderId="4" xfId="0" applyFont="1" applyFill="1" applyBorder="1" applyAlignment="1">
      <alignment vertical="center"/>
    </xf>
    <xf numFmtId="0" fontId="20" fillId="4" borderId="9" xfId="0" applyFont="1" applyFill="1" applyBorder="1" applyAlignment="1">
      <alignment vertical="center"/>
    </xf>
    <xf numFmtId="0" fontId="20" fillId="4" borderId="2" xfId="0" applyFont="1" applyFill="1" applyBorder="1" applyAlignment="1">
      <alignment vertical="center"/>
    </xf>
    <xf numFmtId="0" fontId="20" fillId="4" borderId="4" xfId="0" applyFont="1" applyFill="1" applyBorder="1" applyAlignment="1">
      <alignment vertical="center"/>
    </xf>
    <xf numFmtId="0" fontId="23" fillId="0" borderId="9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0" fontId="23" fillId="0" borderId="15" xfId="0" applyFont="1" applyBorder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0" fillId="9" borderId="9" xfId="0" applyFont="1" applyFill="1" applyBorder="1" applyAlignment="1">
      <alignment vertical="center" wrapText="1"/>
    </xf>
    <xf numFmtId="0" fontId="20" fillId="9" borderId="2" xfId="0" applyFont="1" applyFill="1" applyBorder="1" applyAlignment="1">
      <alignment vertical="center" wrapText="1"/>
    </xf>
    <xf numFmtId="0" fontId="20" fillId="9" borderId="4" xfId="0" applyFont="1" applyFill="1" applyBorder="1" applyAlignment="1">
      <alignment vertical="center" wrapText="1"/>
    </xf>
    <xf numFmtId="0" fontId="20" fillId="9" borderId="9" xfId="0" applyFont="1" applyFill="1" applyBorder="1" applyAlignment="1">
      <alignment vertical="center"/>
    </xf>
    <xf numFmtId="0" fontId="20" fillId="9" borderId="2" xfId="0" applyFont="1" applyFill="1" applyBorder="1" applyAlignment="1">
      <alignment vertical="center"/>
    </xf>
    <xf numFmtId="0" fontId="20" fillId="9" borderId="4" xfId="0" applyFont="1" applyFill="1" applyBorder="1" applyAlignment="1">
      <alignment vertical="center"/>
    </xf>
    <xf numFmtId="0" fontId="20" fillId="8" borderId="9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vertical="center" wrapText="1"/>
    </xf>
    <xf numFmtId="0" fontId="20" fillId="8" borderId="4" xfId="0" applyFont="1" applyFill="1" applyBorder="1" applyAlignment="1">
      <alignment vertical="center" wrapText="1"/>
    </xf>
    <xf numFmtId="0" fontId="20" fillId="4" borderId="9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0" fontId="20" fillId="4" borderId="4" xfId="0" applyFont="1" applyFill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0" fillId="9" borderId="9" xfId="0" applyFont="1" applyFill="1" applyBorder="1" applyAlignment="1">
      <alignment vertical="center" wrapText="1"/>
    </xf>
    <xf numFmtId="0" fontId="10" fillId="9" borderId="2" xfId="0" applyFont="1" applyFill="1" applyBorder="1" applyAlignment="1">
      <alignment vertical="center" wrapText="1"/>
    </xf>
    <xf numFmtId="0" fontId="10" fillId="9" borderId="4" xfId="0" applyFont="1" applyFill="1" applyBorder="1" applyAlignment="1">
      <alignment vertical="center" wrapText="1"/>
    </xf>
    <xf numFmtId="0" fontId="21" fillId="0" borderId="9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0" fillId="7" borderId="9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10" fillId="6" borderId="4" xfId="0" applyFont="1" applyFill="1" applyBorder="1" applyAlignment="1">
      <alignment vertical="center" wrapText="1"/>
    </xf>
  </cellXfs>
  <cellStyles count="2">
    <cellStyle name="Normal" xfId="0" builtinId="0"/>
    <cellStyle name="Obično_List4" xfId="1" xr:uid="{00000000-0005-0000-0000-000001000000}"/>
  </cellStyles>
  <dxfs count="0"/>
  <tableStyles count="0" defaultTableStyle="TableStyleMedium2" defaultPivotStyle="PivotStyleLight16"/>
  <colors>
    <mruColors>
      <color rgb="FF6699FF"/>
      <color rgb="FF3399FF"/>
      <color rgb="FF00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274320</xdr:colOff>
      <xdr:row>4</xdr:row>
      <xdr:rowOff>169545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3B59659-A009-9DB9-B697-27ACC52FF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1000"/>
          <a:ext cx="5760720" cy="5505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C62D1-3C11-478A-B118-9EE225DBC839}">
  <dimension ref="B11:I50"/>
  <sheetViews>
    <sheetView tabSelected="1" zoomScaleNormal="100" workbookViewId="0">
      <selection activeCell="E30" sqref="E30"/>
    </sheetView>
  </sheetViews>
  <sheetFormatPr defaultRowHeight="15" x14ac:dyDescent="0.25"/>
  <sheetData>
    <row r="11" ht="22.5" customHeight="1" x14ac:dyDescent="0.25"/>
    <row r="12" ht="20.25" customHeight="1" x14ac:dyDescent="0.25"/>
    <row r="18" spans="2:9" ht="22.5" x14ac:dyDescent="0.25">
      <c r="B18" s="224" t="s">
        <v>221</v>
      </c>
      <c r="C18" s="224"/>
      <c r="D18" s="224"/>
      <c r="E18" s="224"/>
      <c r="F18" s="224"/>
      <c r="G18" s="224"/>
      <c r="H18" s="224"/>
      <c r="I18" s="224"/>
    </row>
    <row r="19" spans="2:9" ht="22.5" x14ac:dyDescent="0.25">
      <c r="B19" s="225" t="s">
        <v>203</v>
      </c>
      <c r="C19" s="225"/>
      <c r="D19" s="225"/>
      <c r="E19" s="225"/>
      <c r="F19" s="225"/>
      <c r="G19" s="225"/>
      <c r="H19" s="225"/>
      <c r="I19" s="225"/>
    </row>
    <row r="20" spans="2:9" ht="22.5" x14ac:dyDescent="0.25">
      <c r="B20" s="224" t="s">
        <v>204</v>
      </c>
      <c r="C20" s="224"/>
      <c r="D20" s="224"/>
      <c r="E20" s="224"/>
      <c r="F20" s="224"/>
      <c r="G20" s="224"/>
      <c r="H20" s="224"/>
      <c r="I20" s="224"/>
    </row>
    <row r="21" spans="2:9" ht="22.5" x14ac:dyDescent="0.25">
      <c r="B21" s="224" t="s">
        <v>183</v>
      </c>
      <c r="C21" s="224"/>
      <c r="D21" s="224"/>
      <c r="E21" s="224"/>
      <c r="F21" s="224"/>
      <c r="G21" s="224"/>
      <c r="H21" s="224"/>
      <c r="I21" s="224"/>
    </row>
    <row r="22" spans="2:9" ht="22.5" x14ac:dyDescent="0.25">
      <c r="B22" s="224" t="s">
        <v>182</v>
      </c>
      <c r="C22" s="224"/>
      <c r="D22" s="224"/>
      <c r="E22" s="224"/>
      <c r="F22" s="224"/>
      <c r="G22" s="224"/>
      <c r="H22" s="224"/>
      <c r="I22" s="224"/>
    </row>
    <row r="48" spans="2:2" ht="15.75" x14ac:dyDescent="0.25">
      <c r="B48" s="25" t="s">
        <v>218</v>
      </c>
    </row>
    <row r="49" spans="2:2" ht="15.75" x14ac:dyDescent="0.25">
      <c r="B49" s="25" t="s">
        <v>219</v>
      </c>
    </row>
    <row r="50" spans="2:2" ht="15.75" x14ac:dyDescent="0.25">
      <c r="B50" s="25" t="s">
        <v>220</v>
      </c>
    </row>
  </sheetData>
  <mergeCells count="5">
    <mergeCell ref="B18:I18"/>
    <mergeCell ref="B21:I21"/>
    <mergeCell ref="B22:I22"/>
    <mergeCell ref="B19:I19"/>
    <mergeCell ref="B20:I20"/>
  </mergeCells>
  <pageMargins left="0.7" right="0.7" top="0.75" bottom="0.75" header="0.3" footer="0.3"/>
  <pageSetup paperSize="9" scale="8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6"/>
  <sheetViews>
    <sheetView workbookViewId="0">
      <selection activeCell="K16" sqref="K16"/>
    </sheetView>
  </sheetViews>
  <sheetFormatPr defaultRowHeight="15" x14ac:dyDescent="0.25"/>
  <cols>
    <col min="6" max="6" width="25.28515625" customWidth="1"/>
    <col min="7" max="7" width="29" customWidth="1"/>
    <col min="8" max="10" width="25.28515625" customWidth="1"/>
    <col min="11" max="11" width="29.42578125" customWidth="1"/>
    <col min="12" max="12" width="25.28515625" customWidth="1"/>
  </cols>
  <sheetData>
    <row r="1" spans="1:12" ht="18.75" x14ac:dyDescent="0.3">
      <c r="A1" s="18" t="s">
        <v>40</v>
      </c>
      <c r="B1" s="19"/>
      <c r="C1" s="19"/>
      <c r="D1" s="19"/>
      <c r="E1" s="19"/>
      <c r="F1" s="19"/>
      <c r="G1" s="12"/>
      <c r="H1" s="12"/>
      <c r="I1" s="12"/>
      <c r="J1" s="12"/>
      <c r="K1" s="12"/>
    </row>
    <row r="2" spans="1:12" ht="42" customHeight="1" x14ac:dyDescent="0.25">
      <c r="A2" s="12"/>
      <c r="B2" s="226" t="s">
        <v>205</v>
      </c>
      <c r="C2" s="226"/>
      <c r="D2" s="226"/>
      <c r="E2" s="226"/>
      <c r="F2" s="226"/>
      <c r="G2" s="226"/>
      <c r="H2" s="226"/>
      <c r="I2" s="226"/>
      <c r="J2" s="226"/>
      <c r="K2" s="226"/>
      <c r="L2" s="6"/>
    </row>
    <row r="3" spans="1:12" ht="18" customHeight="1" x14ac:dyDescent="0.25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2"/>
    </row>
    <row r="4" spans="1:12" ht="15.75" customHeight="1" x14ac:dyDescent="0.25">
      <c r="A4" s="12"/>
      <c r="B4" s="226" t="s">
        <v>10</v>
      </c>
      <c r="C4" s="226"/>
      <c r="D4" s="226"/>
      <c r="E4" s="226"/>
      <c r="F4" s="226"/>
      <c r="G4" s="226"/>
      <c r="H4" s="226"/>
      <c r="I4" s="226"/>
      <c r="J4" s="226"/>
      <c r="K4" s="226"/>
      <c r="L4" s="5"/>
    </row>
    <row r="5" spans="1:12" ht="18.75" x14ac:dyDescent="0.25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3"/>
    </row>
    <row r="6" spans="1:12" ht="18" customHeight="1" x14ac:dyDescent="0.25">
      <c r="A6" s="12"/>
      <c r="B6" s="226" t="s">
        <v>34</v>
      </c>
      <c r="C6" s="226"/>
      <c r="D6" s="226"/>
      <c r="E6" s="226"/>
      <c r="F6" s="226"/>
      <c r="G6" s="226"/>
      <c r="H6" s="226"/>
      <c r="I6" s="226"/>
      <c r="J6" s="226"/>
      <c r="K6" s="226"/>
      <c r="L6" s="4"/>
    </row>
    <row r="7" spans="1:12" ht="18" customHeight="1" x14ac:dyDescent="0.25">
      <c r="A7" s="12"/>
      <c r="B7" s="14"/>
      <c r="C7" s="14"/>
      <c r="D7" s="14"/>
      <c r="E7" s="14"/>
      <c r="F7" s="14"/>
      <c r="G7" s="14"/>
      <c r="H7" s="14"/>
      <c r="I7" s="14"/>
      <c r="J7" s="14"/>
      <c r="K7" s="14"/>
      <c r="L7" s="4"/>
    </row>
    <row r="8" spans="1:12" ht="18" customHeight="1" thickBot="1" x14ac:dyDescent="0.3">
      <c r="A8" s="12"/>
      <c r="B8" s="246" t="s">
        <v>39</v>
      </c>
      <c r="C8" s="246"/>
      <c r="D8" s="246"/>
      <c r="E8" s="246"/>
      <c r="F8" s="246"/>
      <c r="G8" s="14"/>
      <c r="H8" s="114"/>
      <c r="I8" s="114"/>
      <c r="J8" s="114"/>
      <c r="K8" s="114"/>
    </row>
    <row r="9" spans="1:12" ht="30.75" customHeight="1" x14ac:dyDescent="0.25">
      <c r="A9" s="12"/>
      <c r="B9" s="236" t="s">
        <v>8</v>
      </c>
      <c r="C9" s="237"/>
      <c r="D9" s="237"/>
      <c r="E9" s="237"/>
      <c r="F9" s="237"/>
      <c r="G9" s="115" t="s">
        <v>206</v>
      </c>
      <c r="H9" s="115" t="s">
        <v>207</v>
      </c>
      <c r="I9" s="115" t="s">
        <v>208</v>
      </c>
      <c r="J9" s="115" t="s">
        <v>184</v>
      </c>
      <c r="K9" s="116" t="s">
        <v>209</v>
      </c>
    </row>
    <row r="10" spans="1:12" ht="15.75" x14ac:dyDescent="0.25">
      <c r="A10" s="12"/>
      <c r="B10" s="238">
        <v>1</v>
      </c>
      <c r="C10" s="239"/>
      <c r="D10" s="239"/>
      <c r="E10" s="239"/>
      <c r="F10" s="240"/>
      <c r="G10" s="45">
        <v>2</v>
      </c>
      <c r="H10" s="46">
        <v>3</v>
      </c>
      <c r="I10" s="46">
        <v>4</v>
      </c>
      <c r="J10" s="46">
        <v>5</v>
      </c>
      <c r="K10" s="117">
        <v>6</v>
      </c>
    </row>
    <row r="11" spans="1:12" ht="15.75" x14ac:dyDescent="0.25">
      <c r="A11" s="12"/>
      <c r="B11" s="232" t="s">
        <v>19</v>
      </c>
      <c r="C11" s="233"/>
      <c r="D11" s="233"/>
      <c r="E11" s="233"/>
      <c r="F11" s="234"/>
      <c r="G11" s="21">
        <v>832106.79</v>
      </c>
      <c r="H11" s="193">
        <v>1075967</v>
      </c>
      <c r="I11" s="193">
        <v>1299000</v>
      </c>
      <c r="J11" s="193">
        <v>1349000</v>
      </c>
      <c r="K11" s="198">
        <v>1381800</v>
      </c>
    </row>
    <row r="12" spans="1:12" ht="15.75" x14ac:dyDescent="0.25">
      <c r="A12" s="12"/>
      <c r="B12" s="235" t="s">
        <v>18</v>
      </c>
      <c r="C12" s="234"/>
      <c r="D12" s="234"/>
      <c r="E12" s="234"/>
      <c r="F12" s="234"/>
      <c r="G12" s="21">
        <v>0</v>
      </c>
      <c r="H12" s="193">
        <v>0</v>
      </c>
      <c r="I12" s="193">
        <v>0</v>
      </c>
      <c r="J12" s="193">
        <v>0</v>
      </c>
      <c r="K12" s="198">
        <v>0</v>
      </c>
    </row>
    <row r="13" spans="1:12" ht="15.75" x14ac:dyDescent="0.25">
      <c r="A13" s="12"/>
      <c r="B13" s="229" t="s">
        <v>0</v>
      </c>
      <c r="C13" s="230"/>
      <c r="D13" s="230"/>
      <c r="E13" s="230"/>
      <c r="F13" s="231"/>
      <c r="G13" s="48">
        <f>SUM(G11:G12)</f>
        <v>832106.79</v>
      </c>
      <c r="H13" s="48">
        <f t="shared" ref="H13" si="0">SUM(H11:H12)</f>
        <v>1075967</v>
      </c>
      <c r="I13" s="48">
        <f>SUM(I11:I12)</f>
        <v>1299000</v>
      </c>
      <c r="J13" s="48">
        <f t="shared" ref="J13:K13" si="1">SUM(J11:J12)</f>
        <v>1349000</v>
      </c>
      <c r="K13" s="118">
        <f t="shared" si="1"/>
        <v>1381800</v>
      </c>
    </row>
    <row r="14" spans="1:12" ht="15.75" x14ac:dyDescent="0.25">
      <c r="A14" s="12"/>
      <c r="B14" s="245" t="s">
        <v>20</v>
      </c>
      <c r="C14" s="233"/>
      <c r="D14" s="233"/>
      <c r="E14" s="233"/>
      <c r="F14" s="233"/>
      <c r="G14" s="22">
        <v>689354.46</v>
      </c>
      <c r="H14" s="193">
        <v>1120069</v>
      </c>
      <c r="I14" s="193">
        <v>1201635</v>
      </c>
      <c r="J14" s="193">
        <v>1247100</v>
      </c>
      <c r="K14" s="198">
        <v>1276600</v>
      </c>
    </row>
    <row r="15" spans="1:12" ht="15.75" x14ac:dyDescent="0.25">
      <c r="A15" s="12"/>
      <c r="B15" s="235" t="s">
        <v>21</v>
      </c>
      <c r="C15" s="234"/>
      <c r="D15" s="234"/>
      <c r="E15" s="234"/>
      <c r="F15" s="234"/>
      <c r="G15" s="21">
        <v>86713.1</v>
      </c>
      <c r="H15" s="193">
        <v>125416</v>
      </c>
      <c r="I15" s="193">
        <v>97365</v>
      </c>
      <c r="J15" s="193">
        <v>101900</v>
      </c>
      <c r="K15" s="198">
        <v>105200</v>
      </c>
    </row>
    <row r="16" spans="1:12" ht="15.75" x14ac:dyDescent="0.25">
      <c r="A16" s="12"/>
      <c r="B16" s="119" t="s">
        <v>1</v>
      </c>
      <c r="C16" s="47"/>
      <c r="D16" s="47"/>
      <c r="E16" s="47"/>
      <c r="F16" s="47"/>
      <c r="G16" s="48">
        <f>SUM(G14:G15)</f>
        <v>776067.55999999994</v>
      </c>
      <c r="H16" s="48">
        <f t="shared" ref="H16" si="2">SUM(H14:H15)</f>
        <v>1245485</v>
      </c>
      <c r="I16" s="48">
        <f>SUM(I14:I15)</f>
        <v>1299000</v>
      </c>
      <c r="J16" s="48">
        <f t="shared" ref="J16:K16" si="3">SUM(J14:J15)</f>
        <v>1349000</v>
      </c>
      <c r="K16" s="118">
        <f t="shared" si="3"/>
        <v>1381800</v>
      </c>
    </row>
    <row r="17" spans="1:48" ht="16.5" thickBot="1" x14ac:dyDescent="0.3">
      <c r="A17" s="12"/>
      <c r="B17" s="243" t="s">
        <v>2</v>
      </c>
      <c r="C17" s="244"/>
      <c r="D17" s="244"/>
      <c r="E17" s="244"/>
      <c r="F17" s="244"/>
      <c r="G17" s="120">
        <f>G13-G16</f>
        <v>56039.230000000098</v>
      </c>
      <c r="H17" s="120">
        <f t="shared" ref="H17:K17" si="4">SUM(H13-H16)</f>
        <v>-169518</v>
      </c>
      <c r="I17" s="120">
        <f t="shared" si="4"/>
        <v>0</v>
      </c>
      <c r="J17" s="120">
        <f t="shared" si="4"/>
        <v>0</v>
      </c>
      <c r="K17" s="121">
        <f t="shared" si="4"/>
        <v>0</v>
      </c>
    </row>
    <row r="18" spans="1:48" ht="15.75" x14ac:dyDescent="0.25">
      <c r="A18" s="12"/>
      <c r="B18" s="14"/>
      <c r="C18" s="20"/>
      <c r="D18" s="20"/>
      <c r="E18" s="20"/>
      <c r="F18" s="20"/>
      <c r="G18" s="20"/>
      <c r="H18" s="20"/>
      <c r="I18" s="20"/>
      <c r="J18" s="20"/>
      <c r="K18" s="20"/>
      <c r="L18" s="1"/>
    </row>
    <row r="19" spans="1:48" ht="18" customHeight="1" thickBot="1" x14ac:dyDescent="0.3">
      <c r="A19" s="12"/>
      <c r="B19" s="246" t="s">
        <v>36</v>
      </c>
      <c r="C19" s="246"/>
      <c r="D19" s="246"/>
      <c r="E19" s="246"/>
      <c r="F19" s="246"/>
      <c r="G19" s="20"/>
      <c r="H19" s="20"/>
      <c r="I19" s="20"/>
      <c r="J19" s="20"/>
      <c r="K19" s="20"/>
      <c r="L19" s="1"/>
    </row>
    <row r="20" spans="1:48" ht="30.75" customHeight="1" x14ac:dyDescent="0.25">
      <c r="A20" s="12"/>
      <c r="B20" s="236" t="s">
        <v>8</v>
      </c>
      <c r="C20" s="237"/>
      <c r="D20" s="237"/>
      <c r="E20" s="237"/>
      <c r="F20" s="237"/>
      <c r="G20" s="115" t="s">
        <v>206</v>
      </c>
      <c r="H20" s="59" t="s">
        <v>207</v>
      </c>
      <c r="I20" s="59" t="s">
        <v>208</v>
      </c>
      <c r="J20" s="59" t="s">
        <v>184</v>
      </c>
      <c r="K20" s="122" t="s">
        <v>210</v>
      </c>
    </row>
    <row r="21" spans="1:48" ht="15.75" x14ac:dyDescent="0.25">
      <c r="A21" s="12"/>
      <c r="B21" s="247">
        <v>1</v>
      </c>
      <c r="C21" s="248"/>
      <c r="D21" s="248"/>
      <c r="E21" s="248"/>
      <c r="F21" s="248"/>
      <c r="G21" s="98"/>
      <c r="H21" s="46">
        <v>3</v>
      </c>
      <c r="I21" s="46">
        <v>4</v>
      </c>
      <c r="J21" s="46">
        <v>5</v>
      </c>
      <c r="K21" s="117"/>
    </row>
    <row r="22" spans="1:48" ht="15.75" customHeight="1" x14ac:dyDescent="0.25">
      <c r="A22" s="12"/>
      <c r="B22" s="232" t="s">
        <v>22</v>
      </c>
      <c r="C22" s="249"/>
      <c r="D22" s="249"/>
      <c r="E22" s="249"/>
      <c r="F22" s="249"/>
      <c r="G22" s="22">
        <v>0</v>
      </c>
      <c r="H22" s="194">
        <v>0</v>
      </c>
      <c r="I22" s="194">
        <v>0</v>
      </c>
      <c r="J22" s="194">
        <v>0</v>
      </c>
      <c r="K22" s="199">
        <v>0</v>
      </c>
    </row>
    <row r="23" spans="1:48" ht="15.75" x14ac:dyDescent="0.25">
      <c r="A23" s="12"/>
      <c r="B23" s="232" t="s">
        <v>23</v>
      </c>
      <c r="C23" s="233"/>
      <c r="D23" s="233"/>
      <c r="E23" s="233"/>
      <c r="F23" s="233"/>
      <c r="G23" s="22">
        <v>0</v>
      </c>
      <c r="H23" s="194">
        <v>0</v>
      </c>
      <c r="I23" s="194">
        <v>0</v>
      </c>
      <c r="J23" s="194">
        <v>0</v>
      </c>
      <c r="K23" s="199">
        <v>0</v>
      </c>
    </row>
    <row r="24" spans="1:48" ht="15" customHeight="1" x14ac:dyDescent="0.25">
      <c r="A24" s="12"/>
      <c r="B24" s="250" t="s">
        <v>33</v>
      </c>
      <c r="C24" s="251"/>
      <c r="D24" s="251"/>
      <c r="E24" s="251"/>
      <c r="F24" s="252"/>
      <c r="G24" s="44">
        <v>0</v>
      </c>
      <c r="H24" s="43">
        <v>0</v>
      </c>
      <c r="I24" s="43">
        <v>0</v>
      </c>
      <c r="J24" s="43">
        <v>0</v>
      </c>
      <c r="K24" s="123">
        <v>0</v>
      </c>
    </row>
    <row r="25" spans="1:48" s="8" customFormat="1" ht="15" customHeight="1" x14ac:dyDescent="0.25">
      <c r="A25" s="12"/>
      <c r="B25" s="232" t="s">
        <v>13</v>
      </c>
      <c r="C25" s="233"/>
      <c r="D25" s="233"/>
      <c r="E25" s="233"/>
      <c r="F25" s="233"/>
      <c r="G25" s="22">
        <v>113477.13</v>
      </c>
      <c r="H25" s="194">
        <v>169518</v>
      </c>
      <c r="I25" s="194">
        <v>0</v>
      </c>
      <c r="J25" s="194">
        <v>0</v>
      </c>
      <c r="K25" s="199"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</row>
    <row r="26" spans="1:48" s="8" customFormat="1" ht="15" customHeight="1" x14ac:dyDescent="0.25">
      <c r="A26" s="12"/>
      <c r="B26" s="232" t="s">
        <v>35</v>
      </c>
      <c r="C26" s="233"/>
      <c r="D26" s="233"/>
      <c r="E26" s="233"/>
      <c r="F26" s="233"/>
      <c r="G26" s="22">
        <v>169516.36</v>
      </c>
      <c r="H26" s="194">
        <v>0</v>
      </c>
      <c r="I26" s="194">
        <v>0</v>
      </c>
      <c r="J26" s="194">
        <v>0</v>
      </c>
      <c r="K26" s="199">
        <v>0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</row>
    <row r="27" spans="1:48" s="11" customFormat="1" ht="15.75" x14ac:dyDescent="0.25">
      <c r="A27" s="15"/>
      <c r="B27" s="250" t="s">
        <v>37</v>
      </c>
      <c r="C27" s="251"/>
      <c r="D27" s="251"/>
      <c r="E27" s="251"/>
      <c r="F27" s="252"/>
      <c r="G27" s="44">
        <v>-56039.23</v>
      </c>
      <c r="H27" s="44">
        <f t="shared" ref="H27" si="5">H25-H26</f>
        <v>169518</v>
      </c>
      <c r="I27" s="44">
        <v>0</v>
      </c>
      <c r="J27" s="44">
        <v>0</v>
      </c>
      <c r="K27" s="124">
        <v>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 ht="16.5" thickBot="1" x14ac:dyDescent="0.3">
      <c r="A28" s="12"/>
      <c r="B28" s="241" t="s">
        <v>38</v>
      </c>
      <c r="C28" s="242"/>
      <c r="D28" s="242"/>
      <c r="E28" s="242"/>
      <c r="F28" s="242"/>
      <c r="G28" s="125">
        <v>0</v>
      </c>
      <c r="H28" s="126">
        <v>0</v>
      </c>
      <c r="I28" s="126">
        <v>0</v>
      </c>
      <c r="J28" s="126">
        <v>0</v>
      </c>
      <c r="K28" s="127">
        <v>0</v>
      </c>
    </row>
    <row r="29" spans="1:48" x14ac:dyDescent="0.25">
      <c r="A29" s="12"/>
      <c r="B29" s="12"/>
      <c r="C29" s="12"/>
      <c r="D29" s="12"/>
      <c r="E29" s="12"/>
      <c r="F29" s="12"/>
      <c r="G29" s="100"/>
      <c r="H29" s="12"/>
      <c r="I29" s="12"/>
      <c r="J29" s="12"/>
      <c r="K29" s="12"/>
    </row>
    <row r="30" spans="1:48" x14ac:dyDescent="0.25">
      <c r="A30" s="12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48" x14ac:dyDescent="0.25">
      <c r="A31" s="12"/>
      <c r="B31" s="227"/>
      <c r="C31" s="227"/>
      <c r="D31" s="227"/>
      <c r="E31" s="227"/>
      <c r="F31" s="227"/>
      <c r="G31" s="227"/>
      <c r="H31" s="227"/>
      <c r="I31" s="227"/>
      <c r="J31" s="227"/>
      <c r="K31" s="227"/>
    </row>
    <row r="32" spans="1:48" ht="15" customHeight="1" x14ac:dyDescent="0.25">
      <c r="A32" s="12"/>
      <c r="B32" s="227"/>
      <c r="C32" s="227"/>
      <c r="D32" s="227"/>
      <c r="E32" s="227"/>
      <c r="F32" s="227"/>
      <c r="G32" s="227"/>
      <c r="H32" s="227"/>
      <c r="I32" s="227"/>
      <c r="J32" s="227"/>
      <c r="K32" s="227"/>
    </row>
    <row r="33" spans="1:11" ht="15" customHeight="1" x14ac:dyDescent="0.25">
      <c r="A33" s="12"/>
      <c r="B33" s="227"/>
      <c r="C33" s="227"/>
      <c r="D33" s="227"/>
      <c r="E33" s="227"/>
      <c r="F33" s="227"/>
      <c r="G33" s="227"/>
      <c r="H33" s="227"/>
      <c r="I33" s="227"/>
      <c r="J33" s="227"/>
      <c r="K33" s="227"/>
    </row>
    <row r="34" spans="1:11" ht="36.75" customHeight="1" x14ac:dyDescent="0.25">
      <c r="A34" s="12"/>
      <c r="B34" s="227"/>
      <c r="C34" s="227"/>
      <c r="D34" s="227"/>
      <c r="E34" s="227"/>
      <c r="F34" s="227"/>
      <c r="G34" s="227"/>
      <c r="H34" s="227"/>
      <c r="I34" s="227"/>
      <c r="J34" s="227"/>
      <c r="K34" s="227"/>
    </row>
    <row r="35" spans="1:11" ht="15" customHeight="1" x14ac:dyDescent="0.25">
      <c r="A35" s="12"/>
      <c r="B35" s="228"/>
      <c r="C35" s="228"/>
      <c r="D35" s="228"/>
      <c r="E35" s="228"/>
      <c r="F35" s="228"/>
      <c r="G35" s="228"/>
      <c r="H35" s="228"/>
      <c r="I35" s="228"/>
      <c r="J35" s="228"/>
      <c r="K35" s="228"/>
    </row>
    <row r="36" spans="1:11" x14ac:dyDescent="0.25">
      <c r="A36" s="12"/>
      <c r="B36" s="228"/>
      <c r="C36" s="228"/>
      <c r="D36" s="228"/>
      <c r="E36" s="228"/>
      <c r="F36" s="228"/>
      <c r="G36" s="228"/>
      <c r="H36" s="228"/>
      <c r="I36" s="228"/>
      <c r="J36" s="228"/>
      <c r="K36" s="228"/>
    </row>
  </sheetData>
  <mergeCells count="26">
    <mergeCell ref="B32:K32"/>
    <mergeCell ref="B8:F8"/>
    <mergeCell ref="B19:F19"/>
    <mergeCell ref="B25:F25"/>
    <mergeCell ref="B26:F26"/>
    <mergeCell ref="B20:F20"/>
    <mergeCell ref="B21:F21"/>
    <mergeCell ref="B22:F22"/>
    <mergeCell ref="B27:F27"/>
    <mergeCell ref="B24:F24"/>
    <mergeCell ref="B6:K6"/>
    <mergeCell ref="B4:K4"/>
    <mergeCell ref="B2:K2"/>
    <mergeCell ref="B33:K34"/>
    <mergeCell ref="B35:K36"/>
    <mergeCell ref="B13:F13"/>
    <mergeCell ref="B23:F23"/>
    <mergeCell ref="B11:F11"/>
    <mergeCell ref="B12:F12"/>
    <mergeCell ref="B9:F9"/>
    <mergeCell ref="B10:F10"/>
    <mergeCell ref="B28:F28"/>
    <mergeCell ref="B15:F15"/>
    <mergeCell ref="B17:F17"/>
    <mergeCell ref="B14:F14"/>
    <mergeCell ref="B31:K31"/>
  </mergeCells>
  <pageMargins left="0.7" right="0.7" top="0.75" bottom="0.75" header="0.3" footer="0.3"/>
  <pageSetup paperSize="9" scale="67" orientation="landscape" r:id="rId1"/>
  <ignoredErrors>
    <ignoredError sqref="G13:K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33"/>
  <sheetViews>
    <sheetView zoomScale="90" zoomScaleNormal="90" workbookViewId="0">
      <selection activeCell="K113" sqref="K113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11.42578125" customWidth="1"/>
    <col min="5" max="5" width="8.42578125" customWidth="1"/>
    <col min="6" max="6" width="44.7109375" customWidth="1"/>
    <col min="7" max="11" width="25.28515625" customWidth="1"/>
  </cols>
  <sheetData>
    <row r="1" spans="1:11" ht="18.75" x14ac:dyDescent="0.3">
      <c r="A1" s="18" t="s">
        <v>40</v>
      </c>
      <c r="B1" s="13"/>
      <c r="C1" s="13"/>
      <c r="D1" s="13"/>
      <c r="E1" s="13"/>
      <c r="F1" s="13"/>
      <c r="G1" s="2"/>
      <c r="H1" s="2"/>
      <c r="I1" s="2"/>
      <c r="J1" s="2"/>
      <c r="K1" s="2"/>
    </row>
    <row r="2" spans="1:11" ht="18" x14ac:dyDescent="0.25"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 customHeight="1" x14ac:dyDescent="0.25">
      <c r="A3" s="25"/>
      <c r="B3" s="226" t="s">
        <v>10</v>
      </c>
      <c r="C3" s="226"/>
      <c r="D3" s="226"/>
      <c r="E3" s="226"/>
      <c r="F3" s="226"/>
      <c r="G3" s="226"/>
      <c r="H3" s="226"/>
      <c r="I3" s="226"/>
      <c r="J3" s="226"/>
      <c r="K3" s="226"/>
    </row>
    <row r="4" spans="1:11" ht="15.75" x14ac:dyDescent="0.25">
      <c r="A4" s="25"/>
      <c r="B4" s="14"/>
      <c r="C4" s="14"/>
      <c r="D4" s="14"/>
      <c r="E4" s="14"/>
      <c r="F4" s="14"/>
      <c r="G4" s="14"/>
      <c r="H4" s="14"/>
      <c r="I4" s="14"/>
      <c r="J4" s="14"/>
      <c r="K4" s="26"/>
    </row>
    <row r="5" spans="1:11" ht="15.75" customHeight="1" x14ac:dyDescent="0.25">
      <c r="A5" s="25"/>
      <c r="B5" s="226" t="s">
        <v>186</v>
      </c>
      <c r="C5" s="226"/>
      <c r="D5" s="226"/>
      <c r="E5" s="226"/>
      <c r="F5" s="226"/>
      <c r="G5" s="226"/>
      <c r="H5" s="226"/>
      <c r="I5" s="226"/>
      <c r="J5" s="226"/>
      <c r="K5" s="226"/>
    </row>
    <row r="6" spans="1:11" ht="15.75" x14ac:dyDescent="0.25">
      <c r="A6" s="25"/>
      <c r="B6" s="14"/>
      <c r="C6" s="14"/>
      <c r="D6" s="14"/>
      <c r="E6" s="14"/>
      <c r="F6" s="14"/>
      <c r="G6" s="14"/>
      <c r="H6" s="14"/>
      <c r="I6" s="14"/>
      <c r="J6" s="14"/>
      <c r="K6" s="26"/>
    </row>
    <row r="7" spans="1:11" ht="15.75" customHeight="1" x14ac:dyDescent="0.25">
      <c r="A7" s="25"/>
      <c r="B7" s="226" t="s">
        <v>185</v>
      </c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6.5" thickBot="1" x14ac:dyDescent="0.3">
      <c r="A8" s="25"/>
      <c r="B8" s="14"/>
      <c r="C8" s="14"/>
      <c r="D8" s="14"/>
      <c r="E8" s="14"/>
      <c r="F8" s="14"/>
      <c r="G8" s="14"/>
      <c r="H8" s="14"/>
      <c r="I8" s="14"/>
      <c r="J8" s="14"/>
      <c r="K8" s="26"/>
    </row>
    <row r="9" spans="1:11" ht="45" customHeight="1" x14ac:dyDescent="0.25">
      <c r="A9" s="25"/>
      <c r="B9" s="256" t="s">
        <v>8</v>
      </c>
      <c r="C9" s="257"/>
      <c r="D9" s="257"/>
      <c r="E9" s="257"/>
      <c r="F9" s="258"/>
      <c r="G9" s="59" t="s">
        <v>206</v>
      </c>
      <c r="H9" s="59" t="s">
        <v>207</v>
      </c>
      <c r="I9" s="59" t="s">
        <v>208</v>
      </c>
      <c r="J9" s="59" t="s">
        <v>184</v>
      </c>
      <c r="K9" s="122" t="s">
        <v>209</v>
      </c>
    </row>
    <row r="10" spans="1:11" ht="16.5" thickBot="1" x14ac:dyDescent="0.3">
      <c r="A10" s="25"/>
      <c r="B10" s="253">
        <v>1</v>
      </c>
      <c r="C10" s="254"/>
      <c r="D10" s="254"/>
      <c r="E10" s="254"/>
      <c r="F10" s="255"/>
      <c r="G10" s="70">
        <v>2</v>
      </c>
      <c r="H10" s="70">
        <v>5</v>
      </c>
      <c r="I10" s="70"/>
      <c r="J10" s="70"/>
      <c r="K10" s="128">
        <v>6</v>
      </c>
    </row>
    <row r="11" spans="1:11" ht="15.75" x14ac:dyDescent="0.25">
      <c r="A11" s="25"/>
      <c r="B11" s="67"/>
      <c r="C11" s="68"/>
      <c r="D11" s="68"/>
      <c r="E11" s="68"/>
      <c r="F11" s="69" t="s">
        <v>32</v>
      </c>
      <c r="G11" s="133">
        <f>SUM(G12)</f>
        <v>832106.79</v>
      </c>
      <c r="H11" s="133">
        <f t="shared" ref="H11:K11" si="0">SUM(H12)</f>
        <v>1075967</v>
      </c>
      <c r="I11" s="133">
        <f t="shared" si="0"/>
        <v>1299000</v>
      </c>
      <c r="J11" s="133">
        <f t="shared" si="0"/>
        <v>1349000</v>
      </c>
      <c r="K11" s="134">
        <f t="shared" si="0"/>
        <v>1381800</v>
      </c>
    </row>
    <row r="12" spans="1:11" ht="15.75" x14ac:dyDescent="0.25">
      <c r="A12" s="25"/>
      <c r="B12" s="60">
        <v>6</v>
      </c>
      <c r="C12" s="49"/>
      <c r="D12" s="49"/>
      <c r="E12" s="49"/>
      <c r="F12" s="50" t="s">
        <v>3</v>
      </c>
      <c r="G12" s="135">
        <f>SUM(G13,G26,G29,G32,G38,G42)</f>
        <v>832106.79</v>
      </c>
      <c r="H12" s="135">
        <f>SUM(H13,H26,H29,H32,H38,H42)</f>
        <v>1075967</v>
      </c>
      <c r="I12" s="135">
        <f t="shared" ref="I12:K12" si="1">SUM(I13,I26,I29,I32,I38,I42)</f>
        <v>1299000</v>
      </c>
      <c r="J12" s="135">
        <f t="shared" si="1"/>
        <v>1349000</v>
      </c>
      <c r="K12" s="136">
        <f t="shared" si="1"/>
        <v>1381800</v>
      </c>
    </row>
    <row r="13" spans="1:11" ht="31.5" x14ac:dyDescent="0.25">
      <c r="A13" s="25"/>
      <c r="B13" s="61"/>
      <c r="C13" s="51">
        <v>63</v>
      </c>
      <c r="D13" s="51"/>
      <c r="E13" s="51"/>
      <c r="F13" s="52" t="s">
        <v>12</v>
      </c>
      <c r="G13" s="108">
        <f>SUM(G14,G18,G21,G23)</f>
        <v>73645.510000000009</v>
      </c>
      <c r="H13" s="108">
        <f t="shared" ref="H13:K13" si="2">SUM(H14,H18,H21,H23)</f>
        <v>149284</v>
      </c>
      <c r="I13" s="108">
        <f t="shared" si="2"/>
        <v>173000</v>
      </c>
      <c r="J13" s="108">
        <f t="shared" si="2"/>
        <v>173000</v>
      </c>
      <c r="K13" s="137">
        <f t="shared" si="2"/>
        <v>173000</v>
      </c>
    </row>
    <row r="14" spans="1:11" ht="31.5" x14ac:dyDescent="0.25">
      <c r="A14" s="25"/>
      <c r="B14" s="62"/>
      <c r="C14" s="53"/>
      <c r="D14" s="53">
        <v>632</v>
      </c>
      <c r="E14" s="53"/>
      <c r="F14" s="54" t="s">
        <v>41</v>
      </c>
      <c r="G14" s="138">
        <f>SUM(G15:G17)</f>
        <v>12203.83</v>
      </c>
      <c r="H14" s="138">
        <f t="shared" ref="H14:K14" si="3">SUM(H15:H16)</f>
        <v>20000</v>
      </c>
      <c r="I14" s="138">
        <f t="shared" si="3"/>
        <v>0</v>
      </c>
      <c r="J14" s="138">
        <f t="shared" si="3"/>
        <v>0</v>
      </c>
      <c r="K14" s="139">
        <f t="shared" si="3"/>
        <v>0</v>
      </c>
    </row>
    <row r="15" spans="1:11" ht="15.75" x14ac:dyDescent="0.25">
      <c r="A15" s="25"/>
      <c r="B15" s="63"/>
      <c r="C15" s="33"/>
      <c r="D15" s="33"/>
      <c r="E15" s="33">
        <v>6321</v>
      </c>
      <c r="F15" s="28" t="s">
        <v>42</v>
      </c>
      <c r="G15" s="140">
        <v>6101.92</v>
      </c>
      <c r="H15" s="140">
        <v>10000</v>
      </c>
      <c r="I15" s="140">
        <v>0</v>
      </c>
      <c r="J15" s="140">
        <v>0</v>
      </c>
      <c r="K15" s="200">
        <v>0</v>
      </c>
    </row>
    <row r="16" spans="1:11" ht="15.75" x14ac:dyDescent="0.25">
      <c r="A16" s="25"/>
      <c r="B16" s="63"/>
      <c r="C16" s="33"/>
      <c r="D16" s="33"/>
      <c r="E16" s="33">
        <v>6322</v>
      </c>
      <c r="F16" s="28" t="s">
        <v>43</v>
      </c>
      <c r="G16" s="140">
        <v>6101.91</v>
      </c>
      <c r="H16" s="140">
        <v>10000</v>
      </c>
      <c r="I16" s="140">
        <v>0</v>
      </c>
      <c r="J16" s="140">
        <v>0</v>
      </c>
      <c r="K16" s="200">
        <v>0</v>
      </c>
    </row>
    <row r="17" spans="1:11" ht="15.75" x14ac:dyDescent="0.25">
      <c r="A17" s="25"/>
      <c r="B17" s="63"/>
      <c r="C17" s="33"/>
      <c r="D17" s="33"/>
      <c r="E17" s="33">
        <v>6323</v>
      </c>
      <c r="F17" s="38" t="s">
        <v>176</v>
      </c>
      <c r="G17" s="140">
        <v>0</v>
      </c>
      <c r="H17" s="140">
        <v>0</v>
      </c>
      <c r="I17" s="140">
        <v>0</v>
      </c>
      <c r="J17" s="140">
        <v>0</v>
      </c>
      <c r="K17" s="200">
        <v>0</v>
      </c>
    </row>
    <row r="18" spans="1:11" ht="15.75" x14ac:dyDescent="0.25">
      <c r="A18" s="25"/>
      <c r="B18" s="66"/>
      <c r="C18" s="58"/>
      <c r="D18" s="53">
        <v>634</v>
      </c>
      <c r="E18" s="53"/>
      <c r="F18" s="75" t="s">
        <v>190</v>
      </c>
      <c r="G18" s="141">
        <f>SUM(G19,G20)</f>
        <v>8000</v>
      </c>
      <c r="H18" s="141">
        <f t="shared" ref="H18:K18" si="4">SUM(H19,H20)</f>
        <v>79748</v>
      </c>
      <c r="I18" s="141">
        <f t="shared" si="4"/>
        <v>50000</v>
      </c>
      <c r="J18" s="141">
        <f t="shared" si="4"/>
        <v>50000</v>
      </c>
      <c r="K18" s="142">
        <f t="shared" si="4"/>
        <v>50000</v>
      </c>
    </row>
    <row r="19" spans="1:11" ht="15.75" x14ac:dyDescent="0.25">
      <c r="A19" s="25"/>
      <c r="B19" s="99"/>
      <c r="C19" s="37"/>
      <c r="D19" s="37"/>
      <c r="E19" s="37">
        <v>6341</v>
      </c>
      <c r="F19" s="38" t="s">
        <v>191</v>
      </c>
      <c r="G19" s="140">
        <v>0</v>
      </c>
      <c r="H19" s="140">
        <v>12053</v>
      </c>
      <c r="I19" s="140">
        <v>25000</v>
      </c>
      <c r="J19" s="140">
        <v>25000</v>
      </c>
      <c r="K19" s="200">
        <v>25000</v>
      </c>
    </row>
    <row r="20" spans="1:11" ht="15.75" x14ac:dyDescent="0.25">
      <c r="A20" s="25"/>
      <c r="B20" s="99"/>
      <c r="C20" s="37"/>
      <c r="D20" s="37"/>
      <c r="E20" s="37">
        <v>6342</v>
      </c>
      <c r="F20" s="38" t="s">
        <v>192</v>
      </c>
      <c r="G20" s="140">
        <v>8000</v>
      </c>
      <c r="H20" s="140">
        <v>67695</v>
      </c>
      <c r="I20" s="140">
        <v>25000</v>
      </c>
      <c r="J20" s="140">
        <v>25000</v>
      </c>
      <c r="K20" s="200">
        <v>25000</v>
      </c>
    </row>
    <row r="21" spans="1:11" ht="31.5" x14ac:dyDescent="0.25">
      <c r="A21" s="25"/>
      <c r="B21" s="62"/>
      <c r="C21" s="53"/>
      <c r="D21" s="53">
        <v>636</v>
      </c>
      <c r="E21" s="53"/>
      <c r="F21" s="54" t="s">
        <v>44</v>
      </c>
      <c r="G21" s="138">
        <f>SUM(G22)</f>
        <v>17971</v>
      </c>
      <c r="H21" s="138">
        <f t="shared" ref="H21:K21" si="5">SUM(H22)</f>
        <v>22650</v>
      </c>
      <c r="I21" s="138">
        <f t="shared" si="5"/>
        <v>23000</v>
      </c>
      <c r="J21" s="138">
        <f t="shared" si="5"/>
        <v>23000</v>
      </c>
      <c r="K21" s="139">
        <f t="shared" si="5"/>
        <v>23000</v>
      </c>
    </row>
    <row r="22" spans="1:11" ht="31.5" x14ac:dyDescent="0.25">
      <c r="A22" s="25"/>
      <c r="B22" s="63"/>
      <c r="C22" s="33"/>
      <c r="D22" s="33"/>
      <c r="E22" s="33">
        <v>6361</v>
      </c>
      <c r="F22" s="29" t="s">
        <v>45</v>
      </c>
      <c r="G22" s="140">
        <v>17971</v>
      </c>
      <c r="H22" s="140">
        <v>22650</v>
      </c>
      <c r="I22" s="140">
        <v>23000</v>
      </c>
      <c r="J22" s="140">
        <v>23000</v>
      </c>
      <c r="K22" s="200">
        <v>23000</v>
      </c>
    </row>
    <row r="23" spans="1:11" ht="31.5" x14ac:dyDescent="0.25">
      <c r="A23" s="25"/>
      <c r="B23" s="62"/>
      <c r="C23" s="53"/>
      <c r="D23" s="53">
        <v>639</v>
      </c>
      <c r="E23" s="53"/>
      <c r="F23" s="54" t="s">
        <v>46</v>
      </c>
      <c r="G23" s="138">
        <f>SUM(G24:G25)</f>
        <v>35470.68</v>
      </c>
      <c r="H23" s="138">
        <f t="shared" ref="H23:K23" si="6">SUM(H24:H25)</f>
        <v>26886</v>
      </c>
      <c r="I23" s="138">
        <f t="shared" si="6"/>
        <v>100000</v>
      </c>
      <c r="J23" s="138">
        <f t="shared" si="6"/>
        <v>100000</v>
      </c>
      <c r="K23" s="139">
        <f t="shared" si="6"/>
        <v>100000</v>
      </c>
    </row>
    <row r="24" spans="1:11" ht="31.5" x14ac:dyDescent="0.25">
      <c r="A24" s="25"/>
      <c r="B24" s="63"/>
      <c r="C24" s="33"/>
      <c r="D24" s="33"/>
      <c r="E24" s="33">
        <v>6391</v>
      </c>
      <c r="F24" s="29" t="s">
        <v>47</v>
      </c>
      <c r="G24" s="140">
        <v>7068</v>
      </c>
      <c r="H24" s="140">
        <v>26886</v>
      </c>
      <c r="I24" s="140">
        <v>50000</v>
      </c>
      <c r="J24" s="140">
        <v>50000</v>
      </c>
      <c r="K24" s="200">
        <v>50000</v>
      </c>
    </row>
    <row r="25" spans="1:11" ht="31.5" x14ac:dyDescent="0.25">
      <c r="A25" s="25"/>
      <c r="B25" s="63"/>
      <c r="C25" s="33"/>
      <c r="D25" s="33"/>
      <c r="E25" s="33">
        <v>6392</v>
      </c>
      <c r="F25" s="29" t="s">
        <v>48</v>
      </c>
      <c r="G25" s="140">
        <v>28402.68</v>
      </c>
      <c r="H25" s="140">
        <v>0</v>
      </c>
      <c r="I25" s="140">
        <v>50000</v>
      </c>
      <c r="J25" s="140">
        <v>50000</v>
      </c>
      <c r="K25" s="200">
        <v>50000</v>
      </c>
    </row>
    <row r="26" spans="1:11" ht="15.75" x14ac:dyDescent="0.25">
      <c r="A26" s="25"/>
      <c r="B26" s="64"/>
      <c r="C26" s="55" t="s">
        <v>49</v>
      </c>
      <c r="D26" s="55"/>
      <c r="E26" s="55"/>
      <c r="F26" s="56" t="s">
        <v>50</v>
      </c>
      <c r="G26" s="108">
        <f>SUM(G27)</f>
        <v>64.64</v>
      </c>
      <c r="H26" s="108">
        <f t="shared" ref="H26:K26" si="7">SUM(H27)</f>
        <v>300</v>
      </c>
      <c r="I26" s="108">
        <f t="shared" si="7"/>
        <v>300</v>
      </c>
      <c r="J26" s="108">
        <f t="shared" si="7"/>
        <v>300</v>
      </c>
      <c r="K26" s="137">
        <f t="shared" si="7"/>
        <v>300</v>
      </c>
    </row>
    <row r="27" spans="1:11" ht="15.75" x14ac:dyDescent="0.25">
      <c r="A27" s="25"/>
      <c r="B27" s="62"/>
      <c r="C27" s="53"/>
      <c r="D27" s="53" t="s">
        <v>51</v>
      </c>
      <c r="E27" s="53"/>
      <c r="F27" s="54" t="s">
        <v>52</v>
      </c>
      <c r="G27" s="138">
        <f>SUM(G28)</f>
        <v>64.64</v>
      </c>
      <c r="H27" s="138">
        <f t="shared" ref="H27:K27" si="8">SUM(H28)</f>
        <v>300</v>
      </c>
      <c r="I27" s="138">
        <f t="shared" si="8"/>
        <v>300</v>
      </c>
      <c r="J27" s="138">
        <f t="shared" si="8"/>
        <v>300</v>
      </c>
      <c r="K27" s="139">
        <f t="shared" si="8"/>
        <v>300</v>
      </c>
    </row>
    <row r="28" spans="1:11" ht="31.5" x14ac:dyDescent="0.25">
      <c r="A28" s="25"/>
      <c r="B28" s="63"/>
      <c r="C28" s="33"/>
      <c r="D28" s="33"/>
      <c r="E28" s="33" t="s">
        <v>53</v>
      </c>
      <c r="F28" s="29" t="s">
        <v>54</v>
      </c>
      <c r="G28" s="140">
        <v>64.64</v>
      </c>
      <c r="H28" s="140">
        <v>300</v>
      </c>
      <c r="I28" s="140">
        <v>300</v>
      </c>
      <c r="J28" s="140">
        <v>300</v>
      </c>
      <c r="K28" s="200">
        <v>300</v>
      </c>
    </row>
    <row r="29" spans="1:11" ht="47.25" x14ac:dyDescent="0.25">
      <c r="A29" s="25"/>
      <c r="B29" s="64"/>
      <c r="C29" s="55">
        <v>65</v>
      </c>
      <c r="D29" s="55"/>
      <c r="E29" s="55"/>
      <c r="F29" s="56" t="s">
        <v>55</v>
      </c>
      <c r="G29" s="108">
        <f>SUM(G30)</f>
        <v>29496.27</v>
      </c>
      <c r="H29" s="108">
        <f t="shared" ref="H29:K30" si="9">SUM(H30)</f>
        <v>42000</v>
      </c>
      <c r="I29" s="108">
        <f t="shared" si="9"/>
        <v>44000</v>
      </c>
      <c r="J29" s="108">
        <f t="shared" si="9"/>
        <v>44000</v>
      </c>
      <c r="K29" s="137">
        <f t="shared" si="9"/>
        <v>44000</v>
      </c>
    </row>
    <row r="30" spans="1:11" ht="15.75" x14ac:dyDescent="0.25">
      <c r="A30" s="25"/>
      <c r="B30" s="62"/>
      <c r="C30" s="53"/>
      <c r="D30" s="53">
        <v>652</v>
      </c>
      <c r="E30" s="53"/>
      <c r="F30" s="54" t="s">
        <v>56</v>
      </c>
      <c r="G30" s="138">
        <f>SUM(G31)</f>
        <v>29496.27</v>
      </c>
      <c r="H30" s="138">
        <f t="shared" si="9"/>
        <v>42000</v>
      </c>
      <c r="I30" s="138">
        <f t="shared" si="9"/>
        <v>44000</v>
      </c>
      <c r="J30" s="138">
        <f t="shared" si="9"/>
        <v>44000</v>
      </c>
      <c r="K30" s="139">
        <f t="shared" si="9"/>
        <v>44000</v>
      </c>
    </row>
    <row r="31" spans="1:11" ht="15.75" x14ac:dyDescent="0.25">
      <c r="A31" s="25"/>
      <c r="B31" s="63"/>
      <c r="C31" s="33"/>
      <c r="D31" s="33"/>
      <c r="E31" s="33">
        <v>6526</v>
      </c>
      <c r="F31" s="29" t="s">
        <v>57</v>
      </c>
      <c r="G31" s="140">
        <v>29496.27</v>
      </c>
      <c r="H31" s="140">
        <v>42000</v>
      </c>
      <c r="I31" s="140">
        <v>44000</v>
      </c>
      <c r="J31" s="140">
        <v>44000</v>
      </c>
      <c r="K31" s="200">
        <v>44000</v>
      </c>
    </row>
    <row r="32" spans="1:11" ht="47.25" x14ac:dyDescent="0.25">
      <c r="A32" s="25"/>
      <c r="B32" s="64"/>
      <c r="C32" s="55">
        <v>66</v>
      </c>
      <c r="D32" s="55"/>
      <c r="E32" s="55"/>
      <c r="F32" s="56" t="s">
        <v>58</v>
      </c>
      <c r="G32" s="108">
        <f>SUM(G33,G36)</f>
        <v>133029.03</v>
      </c>
      <c r="H32" s="108">
        <f t="shared" ref="H32:K32" si="10">SUM(H33,H36)</f>
        <v>126968</v>
      </c>
      <c r="I32" s="108">
        <f t="shared" si="10"/>
        <v>130700</v>
      </c>
      <c r="J32" s="108">
        <f t="shared" si="10"/>
        <v>130700</v>
      </c>
      <c r="K32" s="137">
        <f t="shared" si="10"/>
        <v>130700</v>
      </c>
    </row>
    <row r="33" spans="1:11" ht="31.5" x14ac:dyDescent="0.25">
      <c r="A33" s="25"/>
      <c r="B33" s="62"/>
      <c r="C33" s="53"/>
      <c r="D33" s="53">
        <v>661</v>
      </c>
      <c r="E33" s="53"/>
      <c r="F33" s="54" t="s">
        <v>24</v>
      </c>
      <c r="G33" s="138">
        <f>SUM(G34:G35)</f>
        <v>125218.34999999999</v>
      </c>
      <c r="H33" s="138">
        <f t="shared" ref="H33:K33" si="11">SUM(H34,H35)</f>
        <v>116688</v>
      </c>
      <c r="I33" s="138">
        <f t="shared" si="11"/>
        <v>119700</v>
      </c>
      <c r="J33" s="138">
        <f t="shared" si="11"/>
        <v>119700</v>
      </c>
      <c r="K33" s="139">
        <f t="shared" si="11"/>
        <v>119700</v>
      </c>
    </row>
    <row r="34" spans="1:11" ht="15.75" x14ac:dyDescent="0.25">
      <c r="A34" s="25"/>
      <c r="B34" s="63"/>
      <c r="C34" s="33"/>
      <c r="D34" s="33"/>
      <c r="E34" s="33">
        <v>6614</v>
      </c>
      <c r="F34" s="29" t="s">
        <v>25</v>
      </c>
      <c r="G34" s="140">
        <v>72121.289999999994</v>
      </c>
      <c r="H34" s="140">
        <v>71738</v>
      </c>
      <c r="I34" s="140">
        <v>73000</v>
      </c>
      <c r="J34" s="140">
        <v>73000</v>
      </c>
      <c r="K34" s="200">
        <v>73000</v>
      </c>
    </row>
    <row r="35" spans="1:11" ht="15.75" x14ac:dyDescent="0.25">
      <c r="A35" s="25"/>
      <c r="B35" s="63"/>
      <c r="C35" s="33"/>
      <c r="D35" s="33"/>
      <c r="E35" s="33">
        <v>6615</v>
      </c>
      <c r="F35" s="29" t="s">
        <v>59</v>
      </c>
      <c r="G35" s="140">
        <v>53097.06</v>
      </c>
      <c r="H35" s="140">
        <v>44950</v>
      </c>
      <c r="I35" s="140">
        <v>46700</v>
      </c>
      <c r="J35" s="140">
        <v>46700</v>
      </c>
      <c r="K35" s="200">
        <v>46700</v>
      </c>
    </row>
    <row r="36" spans="1:11" ht="47.25" x14ac:dyDescent="0.25">
      <c r="A36" s="25"/>
      <c r="B36" s="62"/>
      <c r="C36" s="53"/>
      <c r="D36" s="53">
        <v>663</v>
      </c>
      <c r="E36" s="53"/>
      <c r="F36" s="54" t="s">
        <v>60</v>
      </c>
      <c r="G36" s="138">
        <f>SUM(G37)</f>
        <v>7810.68</v>
      </c>
      <c r="H36" s="138">
        <f t="shared" ref="H36:K36" si="12">SUM(H37)</f>
        <v>10280</v>
      </c>
      <c r="I36" s="138">
        <f t="shared" si="12"/>
        <v>11000</v>
      </c>
      <c r="J36" s="138">
        <f t="shared" si="12"/>
        <v>11000</v>
      </c>
      <c r="K36" s="139">
        <f t="shared" si="12"/>
        <v>11000</v>
      </c>
    </row>
    <row r="37" spans="1:11" ht="15.75" x14ac:dyDescent="0.25">
      <c r="A37" s="25"/>
      <c r="B37" s="63"/>
      <c r="C37" s="33"/>
      <c r="D37" s="33"/>
      <c r="E37" s="33">
        <v>6631</v>
      </c>
      <c r="F37" s="29" t="s">
        <v>61</v>
      </c>
      <c r="G37" s="140">
        <v>7810.68</v>
      </c>
      <c r="H37" s="140">
        <v>10280</v>
      </c>
      <c r="I37" s="140">
        <v>11000</v>
      </c>
      <c r="J37" s="140">
        <v>11000</v>
      </c>
      <c r="K37" s="200">
        <v>11000</v>
      </c>
    </row>
    <row r="38" spans="1:11" ht="31.5" x14ac:dyDescent="0.25">
      <c r="A38" s="25"/>
      <c r="B38" s="64"/>
      <c r="C38" s="55">
        <v>67</v>
      </c>
      <c r="D38" s="55"/>
      <c r="E38" s="55"/>
      <c r="F38" s="56" t="s">
        <v>62</v>
      </c>
      <c r="G38" s="108">
        <f>SUM(G39)</f>
        <v>595871.34</v>
      </c>
      <c r="H38" s="108">
        <f t="shared" ref="H38:K38" si="13">SUM(H39)</f>
        <v>752115</v>
      </c>
      <c r="I38" s="108">
        <f t="shared" si="13"/>
        <v>950000</v>
      </c>
      <c r="J38" s="108">
        <f t="shared" si="13"/>
        <v>1000000</v>
      </c>
      <c r="K38" s="137">
        <f t="shared" si="13"/>
        <v>1032800</v>
      </c>
    </row>
    <row r="39" spans="1:11" ht="47.25" x14ac:dyDescent="0.25">
      <c r="A39" s="25"/>
      <c r="B39" s="62"/>
      <c r="C39" s="53"/>
      <c r="D39" s="53">
        <v>671</v>
      </c>
      <c r="E39" s="53"/>
      <c r="F39" s="54" t="s">
        <v>63</v>
      </c>
      <c r="G39" s="138">
        <f>SUM(G40:G41)</f>
        <v>595871.34</v>
      </c>
      <c r="H39" s="138">
        <f t="shared" ref="H39:K39" si="14">SUM(H40,H41)</f>
        <v>752115</v>
      </c>
      <c r="I39" s="138">
        <f t="shared" si="14"/>
        <v>950000</v>
      </c>
      <c r="J39" s="138">
        <f t="shared" si="14"/>
        <v>1000000</v>
      </c>
      <c r="K39" s="139">
        <f t="shared" si="14"/>
        <v>1032800</v>
      </c>
    </row>
    <row r="40" spans="1:11" ht="31.5" x14ac:dyDescent="0.25">
      <c r="A40" s="25"/>
      <c r="B40" s="63"/>
      <c r="C40" s="33"/>
      <c r="D40" s="33"/>
      <c r="E40" s="33">
        <v>6711</v>
      </c>
      <c r="F40" s="29" t="s">
        <v>64</v>
      </c>
      <c r="G40" s="140">
        <v>578006.34</v>
      </c>
      <c r="H40" s="140">
        <v>747156</v>
      </c>
      <c r="I40" s="140">
        <v>943235</v>
      </c>
      <c r="J40" s="140">
        <v>988700</v>
      </c>
      <c r="K40" s="200">
        <v>1018200</v>
      </c>
    </row>
    <row r="41" spans="1:11" ht="31.5" x14ac:dyDescent="0.25">
      <c r="A41" s="25"/>
      <c r="B41" s="63"/>
      <c r="C41" s="33"/>
      <c r="D41" s="33"/>
      <c r="E41" s="33">
        <v>6712</v>
      </c>
      <c r="F41" s="29" t="s">
        <v>65</v>
      </c>
      <c r="G41" s="140">
        <v>17865</v>
      </c>
      <c r="H41" s="140">
        <v>4959</v>
      </c>
      <c r="I41" s="140">
        <v>6765</v>
      </c>
      <c r="J41" s="140">
        <v>11300</v>
      </c>
      <c r="K41" s="200">
        <v>14600</v>
      </c>
    </row>
    <row r="42" spans="1:11" ht="15.75" x14ac:dyDescent="0.25">
      <c r="A42" s="25"/>
      <c r="B42" s="64"/>
      <c r="C42" s="55">
        <v>68</v>
      </c>
      <c r="D42" s="55"/>
      <c r="E42" s="55"/>
      <c r="F42" s="52" t="s">
        <v>66</v>
      </c>
      <c r="G42" s="108">
        <f>SUM(G43,G45)</f>
        <v>0</v>
      </c>
      <c r="H42" s="108">
        <f t="shared" ref="H42:K42" si="15">SUM(H43,H45)</f>
        <v>5300</v>
      </c>
      <c r="I42" s="108">
        <f t="shared" si="15"/>
        <v>1000</v>
      </c>
      <c r="J42" s="108">
        <f t="shared" si="15"/>
        <v>1000</v>
      </c>
      <c r="K42" s="108">
        <f t="shared" si="15"/>
        <v>1000</v>
      </c>
    </row>
    <row r="43" spans="1:11" ht="15.75" x14ac:dyDescent="0.25">
      <c r="A43" s="25"/>
      <c r="B43" s="62"/>
      <c r="C43" s="53"/>
      <c r="D43" s="53">
        <v>681</v>
      </c>
      <c r="E43" s="53"/>
      <c r="F43" s="57" t="s">
        <v>212</v>
      </c>
      <c r="G43" s="138">
        <f>SUM(G44)</f>
        <v>0</v>
      </c>
      <c r="H43" s="138">
        <f t="shared" ref="H43:K43" si="16">SUM(H44)</f>
        <v>300</v>
      </c>
      <c r="I43" s="138">
        <f t="shared" si="16"/>
        <v>1000</v>
      </c>
      <c r="J43" s="138">
        <f t="shared" si="16"/>
        <v>1000</v>
      </c>
      <c r="K43" s="138">
        <f t="shared" si="16"/>
        <v>1000</v>
      </c>
    </row>
    <row r="44" spans="1:11" ht="15.75" x14ac:dyDescent="0.25">
      <c r="A44" s="25"/>
      <c r="B44" s="99"/>
      <c r="C44" s="37"/>
      <c r="D44" s="37"/>
      <c r="E44" s="37">
        <v>6819</v>
      </c>
      <c r="F44" s="195" t="s">
        <v>213</v>
      </c>
      <c r="G44" s="140">
        <v>0</v>
      </c>
      <c r="H44" s="140">
        <v>300</v>
      </c>
      <c r="I44" s="140">
        <v>1000</v>
      </c>
      <c r="J44" s="140">
        <v>1000</v>
      </c>
      <c r="K44" s="201">
        <v>1000</v>
      </c>
    </row>
    <row r="45" spans="1:11" ht="15.75" x14ac:dyDescent="0.25">
      <c r="A45" s="25"/>
      <c r="B45" s="62"/>
      <c r="C45" s="53"/>
      <c r="D45" s="53">
        <v>683</v>
      </c>
      <c r="E45" s="53"/>
      <c r="F45" s="57" t="s">
        <v>67</v>
      </c>
      <c r="G45" s="138">
        <f>SUM(G46)</f>
        <v>0</v>
      </c>
      <c r="H45" s="138">
        <f t="shared" ref="H45:K45" si="17">SUM(H46)</f>
        <v>5000</v>
      </c>
      <c r="I45" s="138">
        <f t="shared" si="17"/>
        <v>0</v>
      </c>
      <c r="J45" s="138">
        <f t="shared" si="17"/>
        <v>0</v>
      </c>
      <c r="K45" s="139">
        <f t="shared" si="17"/>
        <v>0</v>
      </c>
    </row>
    <row r="46" spans="1:11" ht="16.5" thickBot="1" x14ac:dyDescent="0.3">
      <c r="A46" s="25"/>
      <c r="B46" s="129"/>
      <c r="C46" s="130"/>
      <c r="D46" s="131"/>
      <c r="E46" s="131">
        <v>6831</v>
      </c>
      <c r="F46" s="132" t="s">
        <v>67</v>
      </c>
      <c r="G46" s="143">
        <v>0</v>
      </c>
      <c r="H46" s="143">
        <v>5000</v>
      </c>
      <c r="I46" s="143">
        <v>0</v>
      </c>
      <c r="J46" s="143">
        <v>0</v>
      </c>
      <c r="K46" s="145">
        <v>0</v>
      </c>
    </row>
    <row r="47" spans="1:11" ht="15.75" x14ac:dyDescent="0.25">
      <c r="A47" s="25"/>
      <c r="B47" s="30"/>
      <c r="C47" s="30"/>
      <c r="D47" s="30"/>
      <c r="E47" s="30"/>
      <c r="F47" s="30"/>
      <c r="G47" s="25"/>
      <c r="H47" s="25"/>
      <c r="I47" s="25"/>
      <c r="J47" s="25"/>
      <c r="K47" s="25"/>
    </row>
    <row r="48" spans="1:11" ht="16.5" thickBot="1" x14ac:dyDescent="0.3">
      <c r="A48" s="25"/>
      <c r="B48" s="31"/>
      <c r="C48" s="31"/>
      <c r="D48" s="31"/>
      <c r="E48" s="31"/>
      <c r="F48" s="31"/>
      <c r="G48" s="14"/>
      <c r="H48" s="14"/>
      <c r="I48" s="14"/>
      <c r="J48" s="14"/>
      <c r="K48" s="26"/>
    </row>
    <row r="49" spans="1:11" ht="54" customHeight="1" x14ac:dyDescent="0.25">
      <c r="A49" s="25"/>
      <c r="B49" s="256" t="s">
        <v>8</v>
      </c>
      <c r="C49" s="257"/>
      <c r="D49" s="257"/>
      <c r="E49" s="257"/>
      <c r="F49" s="258"/>
      <c r="G49" s="59" t="s">
        <v>211</v>
      </c>
      <c r="H49" s="59" t="s">
        <v>207</v>
      </c>
      <c r="I49" s="59" t="s">
        <v>208</v>
      </c>
      <c r="J49" s="59" t="s">
        <v>184</v>
      </c>
      <c r="K49" s="122" t="s">
        <v>209</v>
      </c>
    </row>
    <row r="50" spans="1:11" ht="16.5" thickBot="1" x14ac:dyDescent="0.3">
      <c r="A50" s="25"/>
      <c r="B50" s="253">
        <v>1</v>
      </c>
      <c r="C50" s="254"/>
      <c r="D50" s="254"/>
      <c r="E50" s="254"/>
      <c r="F50" s="255"/>
      <c r="G50" s="70">
        <v>2</v>
      </c>
      <c r="H50" s="70">
        <v>5</v>
      </c>
      <c r="I50" s="70"/>
      <c r="J50" s="70"/>
      <c r="K50" s="128">
        <v>6</v>
      </c>
    </row>
    <row r="51" spans="1:11" ht="15.75" x14ac:dyDescent="0.25">
      <c r="A51" s="25"/>
      <c r="B51" s="67"/>
      <c r="C51" s="68"/>
      <c r="D51" s="68"/>
      <c r="E51" s="68"/>
      <c r="F51" s="69" t="s">
        <v>31</v>
      </c>
      <c r="G51" s="133">
        <f>SUM(G52,G95)</f>
        <v>776067.55999999994</v>
      </c>
      <c r="H51" s="133">
        <f t="shared" ref="H51:K51" si="18">SUM(H52,H95)</f>
        <v>1245485</v>
      </c>
      <c r="I51" s="133">
        <f t="shared" si="18"/>
        <v>1299000</v>
      </c>
      <c r="J51" s="133">
        <f t="shared" si="18"/>
        <v>1349000</v>
      </c>
      <c r="K51" s="134">
        <f t="shared" si="18"/>
        <v>1381800</v>
      </c>
    </row>
    <row r="52" spans="1:11" ht="15.75" x14ac:dyDescent="0.25">
      <c r="A52" s="25"/>
      <c r="B52" s="60">
        <v>3</v>
      </c>
      <c r="C52" s="49"/>
      <c r="D52" s="49"/>
      <c r="E52" s="49"/>
      <c r="F52" s="50" t="s">
        <v>4</v>
      </c>
      <c r="G52" s="135">
        <f>SUM(G53,G60,G89,G92)</f>
        <v>689354.46</v>
      </c>
      <c r="H52" s="135">
        <f t="shared" ref="H52:K52" si="19">SUM(H53,H60,H89,H92)</f>
        <v>1120069</v>
      </c>
      <c r="I52" s="135">
        <f t="shared" si="19"/>
        <v>1201635</v>
      </c>
      <c r="J52" s="135">
        <f t="shared" si="19"/>
        <v>1247100</v>
      </c>
      <c r="K52" s="136">
        <f t="shared" si="19"/>
        <v>1276600</v>
      </c>
    </row>
    <row r="53" spans="1:11" ht="15.75" x14ac:dyDescent="0.25">
      <c r="A53" s="25"/>
      <c r="B53" s="61"/>
      <c r="C53" s="51">
        <v>31</v>
      </c>
      <c r="D53" s="51"/>
      <c r="E53" s="51"/>
      <c r="F53" s="52" t="s">
        <v>5</v>
      </c>
      <c r="G53" s="108">
        <f>SUM(G54,G56,G58)</f>
        <v>323046.00999999995</v>
      </c>
      <c r="H53" s="108">
        <f t="shared" ref="H53:K53" si="20">SUM(H54,H56,H58)</f>
        <v>525833</v>
      </c>
      <c r="I53" s="108">
        <f t="shared" si="20"/>
        <v>709935</v>
      </c>
      <c r="J53" s="108">
        <f t="shared" si="20"/>
        <v>713500</v>
      </c>
      <c r="K53" s="137">
        <f t="shared" si="20"/>
        <v>717000</v>
      </c>
    </row>
    <row r="54" spans="1:11" ht="15.75" x14ac:dyDescent="0.25">
      <c r="A54" s="25"/>
      <c r="B54" s="62"/>
      <c r="C54" s="53"/>
      <c r="D54" s="53">
        <v>311</v>
      </c>
      <c r="E54" s="53"/>
      <c r="F54" s="75" t="s">
        <v>26</v>
      </c>
      <c r="G54" s="138">
        <f>SUM(G55)</f>
        <v>264717.43</v>
      </c>
      <c r="H54" s="138">
        <f t="shared" ref="H54:K54" si="21">SUM(H55)</f>
        <v>435000</v>
      </c>
      <c r="I54" s="138">
        <f t="shared" si="21"/>
        <v>590500</v>
      </c>
      <c r="J54" s="138">
        <f t="shared" si="21"/>
        <v>593500</v>
      </c>
      <c r="K54" s="139">
        <f t="shared" si="21"/>
        <v>596500</v>
      </c>
    </row>
    <row r="55" spans="1:11" ht="15.75" x14ac:dyDescent="0.25">
      <c r="A55" s="25"/>
      <c r="B55" s="63"/>
      <c r="C55" s="33"/>
      <c r="D55" s="33"/>
      <c r="E55" s="33">
        <v>3111</v>
      </c>
      <c r="F55" s="28" t="s">
        <v>27</v>
      </c>
      <c r="G55" s="109">
        <v>264717.43</v>
      </c>
      <c r="H55" s="140">
        <v>435000</v>
      </c>
      <c r="I55" s="140">
        <v>590500</v>
      </c>
      <c r="J55" s="140">
        <v>593500</v>
      </c>
      <c r="K55" s="203">
        <v>596500</v>
      </c>
    </row>
    <row r="56" spans="1:11" ht="15.75" x14ac:dyDescent="0.25">
      <c r="A56" s="25"/>
      <c r="B56" s="66"/>
      <c r="C56" s="58"/>
      <c r="D56" s="53" t="s">
        <v>68</v>
      </c>
      <c r="E56" s="53"/>
      <c r="F56" s="75" t="s">
        <v>69</v>
      </c>
      <c r="G56" s="138">
        <f>SUM(G57)</f>
        <v>14650.23</v>
      </c>
      <c r="H56" s="138">
        <f t="shared" ref="H56:K56" si="22">SUM(H57)</f>
        <v>19057</v>
      </c>
      <c r="I56" s="138">
        <f t="shared" si="22"/>
        <v>22000</v>
      </c>
      <c r="J56" s="138">
        <f t="shared" si="22"/>
        <v>22000</v>
      </c>
      <c r="K56" s="139">
        <f t="shared" si="22"/>
        <v>22000</v>
      </c>
    </row>
    <row r="57" spans="1:11" ht="15.75" x14ac:dyDescent="0.25">
      <c r="A57" s="25"/>
      <c r="B57" s="63"/>
      <c r="C57" s="33"/>
      <c r="D57" s="33"/>
      <c r="E57" s="33">
        <v>3121</v>
      </c>
      <c r="F57" s="28" t="s">
        <v>69</v>
      </c>
      <c r="G57" s="109">
        <v>14650.23</v>
      </c>
      <c r="H57" s="140">
        <v>19057</v>
      </c>
      <c r="I57" s="140">
        <v>22000</v>
      </c>
      <c r="J57" s="140">
        <v>22000</v>
      </c>
      <c r="K57" s="203">
        <v>22000</v>
      </c>
    </row>
    <row r="58" spans="1:11" ht="15.75" x14ac:dyDescent="0.25">
      <c r="A58" s="25"/>
      <c r="B58" s="66"/>
      <c r="C58" s="58"/>
      <c r="D58" s="53">
        <v>313</v>
      </c>
      <c r="E58" s="53"/>
      <c r="F58" s="75" t="s">
        <v>70</v>
      </c>
      <c r="G58" s="138">
        <f>SUM(G59)</f>
        <v>43678.35</v>
      </c>
      <c r="H58" s="138">
        <f t="shared" ref="H58:K58" si="23">SUM(H59)</f>
        <v>71776</v>
      </c>
      <c r="I58" s="138">
        <f t="shared" si="23"/>
        <v>97435</v>
      </c>
      <c r="J58" s="138">
        <f t="shared" si="23"/>
        <v>98000</v>
      </c>
      <c r="K58" s="139">
        <f t="shared" si="23"/>
        <v>98500</v>
      </c>
    </row>
    <row r="59" spans="1:11" ht="15.75" x14ac:dyDescent="0.25">
      <c r="A59" s="25"/>
      <c r="B59" s="63"/>
      <c r="C59" s="33"/>
      <c r="D59" s="33"/>
      <c r="E59" s="33">
        <v>3132</v>
      </c>
      <c r="F59" s="28" t="s">
        <v>71</v>
      </c>
      <c r="G59" s="109">
        <v>43678.35</v>
      </c>
      <c r="H59" s="140">
        <v>71776</v>
      </c>
      <c r="I59" s="140">
        <v>97435</v>
      </c>
      <c r="J59" s="140">
        <v>98000</v>
      </c>
      <c r="K59" s="203">
        <v>98500</v>
      </c>
    </row>
    <row r="60" spans="1:11" ht="15.75" x14ac:dyDescent="0.25">
      <c r="A60" s="25"/>
      <c r="B60" s="65"/>
      <c r="C60" s="55">
        <v>32</v>
      </c>
      <c r="D60" s="55"/>
      <c r="E60" s="55"/>
      <c r="F60" s="73" t="s">
        <v>11</v>
      </c>
      <c r="G60" s="108">
        <f>SUM(G61,G65,G72,G82)</f>
        <v>363218.92</v>
      </c>
      <c r="H60" s="108">
        <f t="shared" ref="H60:K60" si="24">SUM(H61,H65,H72,H82)</f>
        <v>590136</v>
      </c>
      <c r="I60" s="108">
        <f t="shared" si="24"/>
        <v>488800</v>
      </c>
      <c r="J60" s="108">
        <f t="shared" si="24"/>
        <v>530700</v>
      </c>
      <c r="K60" s="137">
        <f t="shared" si="24"/>
        <v>556700</v>
      </c>
    </row>
    <row r="61" spans="1:11" ht="15.75" x14ac:dyDescent="0.25">
      <c r="A61" s="25"/>
      <c r="B61" s="66"/>
      <c r="C61" s="58"/>
      <c r="D61" s="53">
        <v>321</v>
      </c>
      <c r="E61" s="53"/>
      <c r="F61" s="75" t="s">
        <v>28</v>
      </c>
      <c r="G61" s="138">
        <f>SUM(G62:G64)</f>
        <v>37222.480000000003</v>
      </c>
      <c r="H61" s="138">
        <f t="shared" ref="H61:K61" si="25">SUM(H62:H64)</f>
        <v>52352</v>
      </c>
      <c r="I61" s="138">
        <f t="shared" si="25"/>
        <v>62000</v>
      </c>
      <c r="J61" s="138">
        <f t="shared" si="25"/>
        <v>65000</v>
      </c>
      <c r="K61" s="139">
        <f t="shared" si="25"/>
        <v>65000</v>
      </c>
    </row>
    <row r="62" spans="1:11" ht="15.75" x14ac:dyDescent="0.25">
      <c r="A62" s="25"/>
      <c r="B62" s="63"/>
      <c r="C62" s="33"/>
      <c r="D62" s="33"/>
      <c r="E62" s="33">
        <v>3211</v>
      </c>
      <c r="F62" s="28" t="s">
        <v>29</v>
      </c>
      <c r="G62" s="109">
        <v>6091.15</v>
      </c>
      <c r="H62" s="140">
        <v>8843</v>
      </c>
      <c r="I62" s="140">
        <v>7000</v>
      </c>
      <c r="J62" s="140">
        <v>9000</v>
      </c>
      <c r="K62" s="203">
        <v>9000</v>
      </c>
    </row>
    <row r="63" spans="1:11" ht="31.5" x14ac:dyDescent="0.25">
      <c r="A63" s="25"/>
      <c r="B63" s="63"/>
      <c r="C63" s="33"/>
      <c r="D63" s="33"/>
      <c r="E63" s="33">
        <v>3212</v>
      </c>
      <c r="F63" s="29" t="s">
        <v>72</v>
      </c>
      <c r="G63" s="109">
        <v>28198.33</v>
      </c>
      <c r="H63" s="140">
        <v>36009</v>
      </c>
      <c r="I63" s="140">
        <v>51000</v>
      </c>
      <c r="J63" s="140">
        <v>51000</v>
      </c>
      <c r="K63" s="203">
        <v>51000</v>
      </c>
    </row>
    <row r="64" spans="1:11" ht="15.75" x14ac:dyDescent="0.25">
      <c r="A64" s="25"/>
      <c r="B64" s="63"/>
      <c r="C64" s="33"/>
      <c r="D64" s="33"/>
      <c r="E64" s="33">
        <v>3213</v>
      </c>
      <c r="F64" s="28" t="s">
        <v>73</v>
      </c>
      <c r="G64" s="109">
        <v>2933</v>
      </c>
      <c r="H64" s="140">
        <v>7500</v>
      </c>
      <c r="I64" s="140">
        <v>4000</v>
      </c>
      <c r="J64" s="140">
        <v>5000</v>
      </c>
      <c r="K64" s="203">
        <v>5000</v>
      </c>
    </row>
    <row r="65" spans="1:11" ht="15.75" x14ac:dyDescent="0.25">
      <c r="A65" s="25"/>
      <c r="B65" s="66"/>
      <c r="C65" s="58"/>
      <c r="D65" s="53">
        <v>322</v>
      </c>
      <c r="E65" s="53"/>
      <c r="F65" s="75" t="s">
        <v>74</v>
      </c>
      <c r="G65" s="138">
        <f>SUM(G66:G71)</f>
        <v>80045.180000000008</v>
      </c>
      <c r="H65" s="138">
        <f t="shared" ref="H65:K65" si="26">SUM(H66:H71)</f>
        <v>128390</v>
      </c>
      <c r="I65" s="138">
        <f t="shared" si="26"/>
        <v>100000</v>
      </c>
      <c r="J65" s="138">
        <f t="shared" si="26"/>
        <v>109000</v>
      </c>
      <c r="K65" s="139">
        <f t="shared" si="26"/>
        <v>120000</v>
      </c>
    </row>
    <row r="66" spans="1:11" ht="15.75" x14ac:dyDescent="0.25">
      <c r="A66" s="25"/>
      <c r="B66" s="63"/>
      <c r="C66" s="33"/>
      <c r="D66" s="33"/>
      <c r="E66" s="33">
        <v>3221</v>
      </c>
      <c r="F66" s="28" t="s">
        <v>75</v>
      </c>
      <c r="G66" s="109">
        <v>6191.92</v>
      </c>
      <c r="H66" s="140">
        <v>20300</v>
      </c>
      <c r="I66" s="140">
        <v>20000</v>
      </c>
      <c r="J66" s="140">
        <v>22000</v>
      </c>
      <c r="K66" s="203">
        <v>22000</v>
      </c>
    </row>
    <row r="67" spans="1:11" ht="15.75" x14ac:dyDescent="0.25">
      <c r="A67" s="25"/>
      <c r="B67" s="63"/>
      <c r="C67" s="33"/>
      <c r="D67" s="33"/>
      <c r="E67" s="33">
        <v>3222</v>
      </c>
      <c r="F67" s="28" t="s">
        <v>108</v>
      </c>
      <c r="G67" s="109">
        <v>29784.31</v>
      </c>
      <c r="H67" s="140">
        <v>30000</v>
      </c>
      <c r="I67" s="140">
        <v>22000</v>
      </c>
      <c r="J67" s="140">
        <v>22000</v>
      </c>
      <c r="K67" s="203">
        <v>22000</v>
      </c>
    </row>
    <row r="68" spans="1:11" ht="15.75" x14ac:dyDescent="0.25">
      <c r="A68" s="25"/>
      <c r="B68" s="63"/>
      <c r="C68" s="33"/>
      <c r="D68" s="33"/>
      <c r="E68" s="33">
        <v>3223</v>
      </c>
      <c r="F68" s="28" t="s">
        <v>76</v>
      </c>
      <c r="G68" s="109">
        <v>25952.79</v>
      </c>
      <c r="H68" s="140">
        <v>41100</v>
      </c>
      <c r="I68" s="140">
        <v>36000</v>
      </c>
      <c r="J68" s="140">
        <v>38000</v>
      </c>
      <c r="K68" s="203">
        <v>43000</v>
      </c>
    </row>
    <row r="69" spans="1:11" ht="31.5" x14ac:dyDescent="0.25">
      <c r="A69" s="25"/>
      <c r="B69" s="63"/>
      <c r="C69" s="33"/>
      <c r="D69" s="33"/>
      <c r="E69" s="33">
        <v>3224</v>
      </c>
      <c r="F69" s="29" t="s">
        <v>77</v>
      </c>
      <c r="G69" s="109">
        <v>2635.73</v>
      </c>
      <c r="H69" s="140">
        <v>15490</v>
      </c>
      <c r="I69" s="140">
        <v>10000</v>
      </c>
      <c r="J69" s="140">
        <v>11000</v>
      </c>
      <c r="K69" s="203">
        <v>12000</v>
      </c>
    </row>
    <row r="70" spans="1:11" ht="15.75" x14ac:dyDescent="0.25">
      <c r="A70" s="25"/>
      <c r="B70" s="63"/>
      <c r="C70" s="33"/>
      <c r="D70" s="33"/>
      <c r="E70" s="33">
        <v>3225</v>
      </c>
      <c r="F70" s="28" t="s">
        <v>78</v>
      </c>
      <c r="G70" s="109">
        <v>1983.74</v>
      </c>
      <c r="H70" s="140">
        <v>10000</v>
      </c>
      <c r="I70" s="140">
        <v>6000</v>
      </c>
      <c r="J70" s="140">
        <v>8000</v>
      </c>
      <c r="K70" s="203">
        <v>11000</v>
      </c>
    </row>
    <row r="71" spans="1:11" ht="15.75" x14ac:dyDescent="0.25">
      <c r="A71" s="25"/>
      <c r="B71" s="63"/>
      <c r="C71" s="33"/>
      <c r="D71" s="33"/>
      <c r="E71" s="33">
        <v>3227</v>
      </c>
      <c r="F71" s="28" t="s">
        <v>79</v>
      </c>
      <c r="G71" s="109">
        <v>13496.69</v>
      </c>
      <c r="H71" s="140">
        <v>11500</v>
      </c>
      <c r="I71" s="140">
        <v>6000</v>
      </c>
      <c r="J71" s="140">
        <v>8000</v>
      </c>
      <c r="K71" s="203">
        <v>10000</v>
      </c>
    </row>
    <row r="72" spans="1:11" ht="15.75" x14ac:dyDescent="0.25">
      <c r="A72" s="25"/>
      <c r="B72" s="66"/>
      <c r="C72" s="58"/>
      <c r="D72" s="53">
        <v>323</v>
      </c>
      <c r="E72" s="53"/>
      <c r="F72" s="75" t="s">
        <v>80</v>
      </c>
      <c r="G72" s="138">
        <f>SUM(G73:G81)</f>
        <v>220968.29999999993</v>
      </c>
      <c r="H72" s="138">
        <f t="shared" ref="H72:K72" si="27">SUM(H73:H81)</f>
        <v>367294</v>
      </c>
      <c r="I72" s="138">
        <f t="shared" si="27"/>
        <v>298500</v>
      </c>
      <c r="J72" s="138">
        <f t="shared" si="27"/>
        <v>327400</v>
      </c>
      <c r="K72" s="139">
        <f t="shared" si="27"/>
        <v>341400</v>
      </c>
    </row>
    <row r="73" spans="1:11" ht="15.75" x14ac:dyDescent="0.25">
      <c r="A73" s="25"/>
      <c r="B73" s="63"/>
      <c r="C73" s="33"/>
      <c r="D73" s="33"/>
      <c r="E73" s="33">
        <v>3231</v>
      </c>
      <c r="F73" s="28" t="s">
        <v>81</v>
      </c>
      <c r="G73" s="109">
        <v>17967.64</v>
      </c>
      <c r="H73" s="140">
        <v>39396</v>
      </c>
      <c r="I73" s="140">
        <v>30000</v>
      </c>
      <c r="J73" s="140">
        <v>34000</v>
      </c>
      <c r="K73" s="203">
        <v>34000</v>
      </c>
    </row>
    <row r="74" spans="1:11" ht="15.75" x14ac:dyDescent="0.25">
      <c r="A74" s="25"/>
      <c r="B74" s="63"/>
      <c r="C74" s="33"/>
      <c r="D74" s="33"/>
      <c r="E74" s="33">
        <v>3232</v>
      </c>
      <c r="F74" s="28" t="s">
        <v>82</v>
      </c>
      <c r="G74" s="109">
        <v>46050.38</v>
      </c>
      <c r="H74" s="140">
        <v>83500</v>
      </c>
      <c r="I74" s="140">
        <v>63000</v>
      </c>
      <c r="J74" s="140">
        <v>64000</v>
      </c>
      <c r="K74" s="203">
        <v>68000</v>
      </c>
    </row>
    <row r="75" spans="1:11" ht="15.75" x14ac:dyDescent="0.25">
      <c r="A75" s="25"/>
      <c r="B75" s="63"/>
      <c r="C75" s="33"/>
      <c r="D75" s="33"/>
      <c r="E75" s="33">
        <v>3233</v>
      </c>
      <c r="F75" s="28" t="s">
        <v>83</v>
      </c>
      <c r="G75" s="109">
        <v>69297.62</v>
      </c>
      <c r="H75" s="140">
        <v>85098</v>
      </c>
      <c r="I75" s="140">
        <v>60100</v>
      </c>
      <c r="J75" s="140">
        <v>70000</v>
      </c>
      <c r="K75" s="203">
        <v>70000</v>
      </c>
    </row>
    <row r="76" spans="1:11" ht="15.75" x14ac:dyDescent="0.25">
      <c r="A76" s="25"/>
      <c r="B76" s="63"/>
      <c r="C76" s="33"/>
      <c r="D76" s="33"/>
      <c r="E76" s="33">
        <v>3234</v>
      </c>
      <c r="F76" s="28" t="s">
        <v>84</v>
      </c>
      <c r="G76" s="109">
        <v>14105.18</v>
      </c>
      <c r="H76" s="140">
        <v>18600</v>
      </c>
      <c r="I76" s="140">
        <v>16000</v>
      </c>
      <c r="J76" s="140">
        <v>17000</v>
      </c>
      <c r="K76" s="203">
        <v>17000</v>
      </c>
    </row>
    <row r="77" spans="1:11" ht="15.75" x14ac:dyDescent="0.25">
      <c r="A77" s="25"/>
      <c r="B77" s="63"/>
      <c r="C77" s="33"/>
      <c r="D77" s="33"/>
      <c r="E77" s="33">
        <v>3235</v>
      </c>
      <c r="F77" s="28" t="s">
        <v>85</v>
      </c>
      <c r="G77" s="109">
        <v>3889.49</v>
      </c>
      <c r="H77" s="140">
        <v>5500</v>
      </c>
      <c r="I77" s="140">
        <v>5500</v>
      </c>
      <c r="J77" s="140">
        <v>5500</v>
      </c>
      <c r="K77" s="203">
        <v>5500</v>
      </c>
    </row>
    <row r="78" spans="1:11" ht="15.75" x14ac:dyDescent="0.25">
      <c r="A78" s="25"/>
      <c r="B78" s="63"/>
      <c r="C78" s="33"/>
      <c r="D78" s="33"/>
      <c r="E78" s="33">
        <v>3236</v>
      </c>
      <c r="F78" s="28" t="s">
        <v>86</v>
      </c>
      <c r="G78" s="109">
        <v>5027.28</v>
      </c>
      <c r="H78" s="140">
        <v>900</v>
      </c>
      <c r="I78" s="140">
        <v>2900</v>
      </c>
      <c r="J78" s="140">
        <v>3900</v>
      </c>
      <c r="K78" s="203">
        <v>3900</v>
      </c>
    </row>
    <row r="79" spans="1:11" ht="15.75" x14ac:dyDescent="0.25">
      <c r="A79" s="25"/>
      <c r="B79" s="63"/>
      <c r="C79" s="33"/>
      <c r="D79" s="33"/>
      <c r="E79" s="33">
        <v>3237</v>
      </c>
      <c r="F79" s="28" t="s">
        <v>87</v>
      </c>
      <c r="G79" s="109">
        <v>38155.360000000001</v>
      </c>
      <c r="H79" s="140">
        <v>78000</v>
      </c>
      <c r="I79" s="140">
        <v>74000</v>
      </c>
      <c r="J79" s="140">
        <v>86000</v>
      </c>
      <c r="K79" s="203">
        <v>96000</v>
      </c>
    </row>
    <row r="80" spans="1:11" ht="15.75" x14ac:dyDescent="0.25">
      <c r="A80" s="25"/>
      <c r="B80" s="63"/>
      <c r="C80" s="33"/>
      <c r="D80" s="33"/>
      <c r="E80" s="33">
        <v>3238</v>
      </c>
      <c r="F80" s="28" t="s">
        <v>88</v>
      </c>
      <c r="G80" s="109">
        <v>10335.52</v>
      </c>
      <c r="H80" s="140">
        <v>16000</v>
      </c>
      <c r="I80" s="140">
        <v>17000</v>
      </c>
      <c r="J80" s="140">
        <v>17000</v>
      </c>
      <c r="K80" s="203">
        <v>17000</v>
      </c>
    </row>
    <row r="81" spans="1:11" ht="15.75" x14ac:dyDescent="0.25">
      <c r="A81" s="25"/>
      <c r="B81" s="63"/>
      <c r="C81" s="33"/>
      <c r="D81" s="33"/>
      <c r="E81" s="33">
        <v>3239</v>
      </c>
      <c r="F81" s="28" t="s">
        <v>89</v>
      </c>
      <c r="G81" s="109">
        <v>16139.83</v>
      </c>
      <c r="H81" s="140">
        <v>40300</v>
      </c>
      <c r="I81" s="140">
        <v>30000</v>
      </c>
      <c r="J81" s="140">
        <v>30000</v>
      </c>
      <c r="K81" s="203">
        <v>30000</v>
      </c>
    </row>
    <row r="82" spans="1:11" ht="15.75" x14ac:dyDescent="0.25">
      <c r="A82" s="25"/>
      <c r="B82" s="66"/>
      <c r="C82" s="58"/>
      <c r="D82" s="53">
        <v>329</v>
      </c>
      <c r="E82" s="53"/>
      <c r="F82" s="75" t="s">
        <v>90</v>
      </c>
      <c r="G82" s="138">
        <f>SUM(G83:G88)</f>
        <v>24982.960000000003</v>
      </c>
      <c r="H82" s="138">
        <f t="shared" ref="H82:K82" si="28">SUM(H83:H88)</f>
        <v>42100</v>
      </c>
      <c r="I82" s="138">
        <f t="shared" si="28"/>
        <v>28300</v>
      </c>
      <c r="J82" s="138">
        <f t="shared" si="28"/>
        <v>29300</v>
      </c>
      <c r="K82" s="139">
        <f t="shared" si="28"/>
        <v>30300</v>
      </c>
    </row>
    <row r="83" spans="1:11" ht="31.5" x14ac:dyDescent="0.25">
      <c r="A83" s="25"/>
      <c r="B83" s="63"/>
      <c r="C83" s="33"/>
      <c r="D83" s="33"/>
      <c r="E83" s="33">
        <v>3291</v>
      </c>
      <c r="F83" s="29" t="s">
        <v>91</v>
      </c>
      <c r="G83" s="109">
        <v>5092.5200000000004</v>
      </c>
      <c r="H83" s="140">
        <v>10500</v>
      </c>
      <c r="I83" s="140">
        <v>9500</v>
      </c>
      <c r="J83" s="140">
        <v>9500</v>
      </c>
      <c r="K83" s="203">
        <v>9500</v>
      </c>
    </row>
    <row r="84" spans="1:11" ht="15.75" x14ac:dyDescent="0.25">
      <c r="A84" s="25"/>
      <c r="B84" s="63"/>
      <c r="C84" s="33"/>
      <c r="D84" s="33"/>
      <c r="E84" s="33">
        <v>3292</v>
      </c>
      <c r="F84" s="28" t="s">
        <v>92</v>
      </c>
      <c r="G84" s="109">
        <v>11448.42</v>
      </c>
      <c r="H84" s="140">
        <v>12500</v>
      </c>
      <c r="I84" s="140">
        <v>10000</v>
      </c>
      <c r="J84" s="140">
        <v>11000</v>
      </c>
      <c r="K84" s="203">
        <v>12000</v>
      </c>
    </row>
    <row r="85" spans="1:11" ht="15.75" x14ac:dyDescent="0.25">
      <c r="A85" s="25"/>
      <c r="B85" s="63"/>
      <c r="C85" s="33"/>
      <c r="D85" s="33"/>
      <c r="E85" s="33">
        <v>3293</v>
      </c>
      <c r="F85" s="28" t="s">
        <v>109</v>
      </c>
      <c r="G85" s="109">
        <v>6899.91</v>
      </c>
      <c r="H85" s="140">
        <v>14000</v>
      </c>
      <c r="I85" s="140">
        <v>6000</v>
      </c>
      <c r="J85" s="140">
        <v>6000</v>
      </c>
      <c r="K85" s="203">
        <v>6000</v>
      </c>
    </row>
    <row r="86" spans="1:11" ht="15.75" x14ac:dyDescent="0.25">
      <c r="A86" s="25"/>
      <c r="B86" s="63"/>
      <c r="C86" s="33"/>
      <c r="D86" s="33"/>
      <c r="E86" s="33">
        <v>3294</v>
      </c>
      <c r="F86" s="28" t="s">
        <v>93</v>
      </c>
      <c r="G86" s="109">
        <v>844.54</v>
      </c>
      <c r="H86" s="140">
        <v>850</v>
      </c>
      <c r="I86" s="140">
        <v>850</v>
      </c>
      <c r="J86" s="140">
        <v>850</v>
      </c>
      <c r="K86" s="203">
        <v>850</v>
      </c>
    </row>
    <row r="87" spans="1:11" ht="15.75" x14ac:dyDescent="0.25">
      <c r="A87" s="25"/>
      <c r="B87" s="63"/>
      <c r="C87" s="33"/>
      <c r="D87" s="33"/>
      <c r="E87" s="33">
        <v>3295</v>
      </c>
      <c r="F87" s="28" t="s">
        <v>94</v>
      </c>
      <c r="G87" s="109">
        <v>576.12</v>
      </c>
      <c r="H87" s="140">
        <v>1050</v>
      </c>
      <c r="I87" s="140">
        <v>650</v>
      </c>
      <c r="J87" s="140">
        <v>650</v>
      </c>
      <c r="K87" s="203">
        <v>650</v>
      </c>
    </row>
    <row r="88" spans="1:11" ht="15.75" x14ac:dyDescent="0.25">
      <c r="A88" s="25"/>
      <c r="B88" s="63"/>
      <c r="C88" s="33"/>
      <c r="D88" s="33"/>
      <c r="E88" s="33">
        <v>3299</v>
      </c>
      <c r="F88" s="28" t="s">
        <v>90</v>
      </c>
      <c r="G88" s="109">
        <v>121.45</v>
      </c>
      <c r="H88" s="140">
        <v>3200</v>
      </c>
      <c r="I88" s="140">
        <v>1300</v>
      </c>
      <c r="J88" s="140">
        <v>1300</v>
      </c>
      <c r="K88" s="203">
        <v>1300</v>
      </c>
    </row>
    <row r="89" spans="1:11" ht="15.75" x14ac:dyDescent="0.25">
      <c r="A89" s="25"/>
      <c r="B89" s="65"/>
      <c r="C89" s="55">
        <v>34</v>
      </c>
      <c r="D89" s="55"/>
      <c r="E89" s="55"/>
      <c r="F89" s="73" t="s">
        <v>95</v>
      </c>
      <c r="G89" s="108">
        <f>SUM(G90)</f>
        <v>2323.8000000000002</v>
      </c>
      <c r="H89" s="108">
        <f t="shared" ref="H89:K89" si="29">SUM(H90)</f>
        <v>3000</v>
      </c>
      <c r="I89" s="108">
        <f t="shared" si="29"/>
        <v>1800</v>
      </c>
      <c r="J89" s="108">
        <f t="shared" si="29"/>
        <v>1800</v>
      </c>
      <c r="K89" s="137">
        <f t="shared" si="29"/>
        <v>1800</v>
      </c>
    </row>
    <row r="90" spans="1:11" ht="15.75" x14ac:dyDescent="0.25">
      <c r="A90" s="25"/>
      <c r="B90" s="66"/>
      <c r="C90" s="58"/>
      <c r="D90" s="53">
        <v>343</v>
      </c>
      <c r="E90" s="53"/>
      <c r="F90" s="75" t="s">
        <v>96</v>
      </c>
      <c r="G90" s="138">
        <f>SUM(G91)</f>
        <v>2323.8000000000002</v>
      </c>
      <c r="H90" s="138">
        <f t="shared" ref="H90:K90" si="30">SUM(H91)</f>
        <v>3000</v>
      </c>
      <c r="I90" s="138">
        <f t="shared" si="30"/>
        <v>1800</v>
      </c>
      <c r="J90" s="138">
        <f t="shared" si="30"/>
        <v>1800</v>
      </c>
      <c r="K90" s="139">
        <f t="shared" si="30"/>
        <v>1800</v>
      </c>
    </row>
    <row r="91" spans="1:11" ht="15.75" x14ac:dyDescent="0.25">
      <c r="A91" s="25"/>
      <c r="B91" s="63"/>
      <c r="C91" s="33"/>
      <c r="D91" s="33"/>
      <c r="E91" s="33">
        <v>3431</v>
      </c>
      <c r="F91" s="28" t="s">
        <v>97</v>
      </c>
      <c r="G91" s="109">
        <v>2323.8000000000002</v>
      </c>
      <c r="H91" s="140">
        <v>3000</v>
      </c>
      <c r="I91" s="140">
        <v>1800</v>
      </c>
      <c r="J91" s="140">
        <v>1800</v>
      </c>
      <c r="K91" s="203">
        <v>1800</v>
      </c>
    </row>
    <row r="92" spans="1:11" ht="31.5" x14ac:dyDescent="0.25">
      <c r="A92" s="25"/>
      <c r="B92" s="65"/>
      <c r="C92" s="55">
        <v>36</v>
      </c>
      <c r="D92" s="55"/>
      <c r="E92" s="55"/>
      <c r="F92" s="56" t="s">
        <v>110</v>
      </c>
      <c r="G92" s="108">
        <f>SUM(G93)</f>
        <v>765.73</v>
      </c>
      <c r="H92" s="108">
        <f t="shared" ref="H92:K92" si="31">SUM(H93)</f>
        <v>1100</v>
      </c>
      <c r="I92" s="108">
        <f t="shared" si="31"/>
        <v>1100</v>
      </c>
      <c r="J92" s="108">
        <f t="shared" si="31"/>
        <v>1100</v>
      </c>
      <c r="K92" s="137">
        <f t="shared" si="31"/>
        <v>1100</v>
      </c>
    </row>
    <row r="93" spans="1:11" ht="31.5" x14ac:dyDescent="0.25">
      <c r="A93" s="25"/>
      <c r="B93" s="66"/>
      <c r="C93" s="58"/>
      <c r="D93" s="53">
        <v>369</v>
      </c>
      <c r="E93" s="53"/>
      <c r="F93" s="54" t="s">
        <v>46</v>
      </c>
      <c r="G93" s="138">
        <f>SUM(G94)</f>
        <v>765.73</v>
      </c>
      <c r="H93" s="138">
        <f t="shared" ref="H93:K93" si="32">SUM(H94)</f>
        <v>1100</v>
      </c>
      <c r="I93" s="138">
        <f t="shared" si="32"/>
        <v>1100</v>
      </c>
      <c r="J93" s="138">
        <f t="shared" si="32"/>
        <v>1100</v>
      </c>
      <c r="K93" s="139">
        <f t="shared" si="32"/>
        <v>1100</v>
      </c>
    </row>
    <row r="94" spans="1:11" ht="31.5" x14ac:dyDescent="0.25">
      <c r="A94" s="25"/>
      <c r="B94" s="63"/>
      <c r="C94" s="33"/>
      <c r="D94" s="33"/>
      <c r="E94" s="33">
        <v>3691</v>
      </c>
      <c r="F94" s="29" t="s">
        <v>47</v>
      </c>
      <c r="G94" s="109">
        <v>765.73</v>
      </c>
      <c r="H94" s="140">
        <v>1100</v>
      </c>
      <c r="I94" s="140">
        <v>1100</v>
      </c>
      <c r="J94" s="140">
        <v>1100</v>
      </c>
      <c r="K94" s="203">
        <v>1100</v>
      </c>
    </row>
    <row r="95" spans="1:11" ht="15.75" x14ac:dyDescent="0.25">
      <c r="A95" s="25"/>
      <c r="B95" s="78">
        <v>4</v>
      </c>
      <c r="C95" s="71"/>
      <c r="D95" s="71"/>
      <c r="E95" s="71"/>
      <c r="F95" s="72" t="s">
        <v>6</v>
      </c>
      <c r="G95" s="135">
        <f>SUM(G96,G99,G111)</f>
        <v>86713.1</v>
      </c>
      <c r="H95" s="135">
        <f t="shared" ref="H95:K95" si="33">SUM(H96,H99,H111)</f>
        <v>125416</v>
      </c>
      <c r="I95" s="135">
        <f t="shared" si="33"/>
        <v>97365</v>
      </c>
      <c r="J95" s="135">
        <f t="shared" si="33"/>
        <v>101900</v>
      </c>
      <c r="K95" s="135">
        <f t="shared" si="33"/>
        <v>105200</v>
      </c>
    </row>
    <row r="96" spans="1:11" ht="31.5" x14ac:dyDescent="0.25">
      <c r="A96" s="25"/>
      <c r="B96" s="61"/>
      <c r="C96" s="51">
        <v>41</v>
      </c>
      <c r="D96" s="51"/>
      <c r="E96" s="51"/>
      <c r="F96" s="74" t="s">
        <v>7</v>
      </c>
      <c r="G96" s="108">
        <f>SUM(G97)</f>
        <v>0</v>
      </c>
      <c r="H96" s="108">
        <f t="shared" ref="H96:K96" si="34">SUM(H97)</f>
        <v>0</v>
      </c>
      <c r="I96" s="108">
        <f t="shared" si="34"/>
        <v>1000</v>
      </c>
      <c r="J96" s="108">
        <f t="shared" si="34"/>
        <v>1100</v>
      </c>
      <c r="K96" s="137">
        <f t="shared" si="34"/>
        <v>1100</v>
      </c>
    </row>
    <row r="97" spans="1:11" ht="15.75" x14ac:dyDescent="0.25">
      <c r="A97" s="25"/>
      <c r="B97" s="79"/>
      <c r="C97" s="76"/>
      <c r="D97" s="53">
        <v>412</v>
      </c>
      <c r="E97" s="53"/>
      <c r="F97" s="75" t="s">
        <v>102</v>
      </c>
      <c r="G97" s="138">
        <f>SUM(G98)</f>
        <v>0</v>
      </c>
      <c r="H97" s="138">
        <f t="shared" ref="H97:K97" si="35">SUM(H98)</f>
        <v>0</v>
      </c>
      <c r="I97" s="138">
        <f t="shared" si="35"/>
        <v>1000</v>
      </c>
      <c r="J97" s="138">
        <f t="shared" si="35"/>
        <v>1100</v>
      </c>
      <c r="K97" s="139">
        <f t="shared" si="35"/>
        <v>1100</v>
      </c>
    </row>
    <row r="98" spans="1:11" ht="15.75" x14ac:dyDescent="0.25">
      <c r="A98" s="25"/>
      <c r="B98" s="80"/>
      <c r="C98" s="39"/>
      <c r="D98" s="37"/>
      <c r="E98" s="37">
        <v>4124</v>
      </c>
      <c r="F98" s="38" t="s">
        <v>103</v>
      </c>
      <c r="G98" s="109">
        <v>0</v>
      </c>
      <c r="H98" s="140">
        <v>0</v>
      </c>
      <c r="I98" s="140">
        <v>1000</v>
      </c>
      <c r="J98" s="140">
        <v>1100</v>
      </c>
      <c r="K98" s="203">
        <v>1100</v>
      </c>
    </row>
    <row r="99" spans="1:11" ht="31.5" x14ac:dyDescent="0.25">
      <c r="A99" s="25"/>
      <c r="B99" s="65"/>
      <c r="C99" s="55">
        <v>42</v>
      </c>
      <c r="D99" s="55"/>
      <c r="E99" s="55"/>
      <c r="F99" s="56" t="s">
        <v>98</v>
      </c>
      <c r="G99" s="108">
        <f>SUM(G100,G103,G109)</f>
        <v>86713.1</v>
      </c>
      <c r="H99" s="108">
        <f>SUM(H100,H103,H109)</f>
        <v>125416</v>
      </c>
      <c r="I99" s="108">
        <f>SUM(I100,I103,I109)</f>
        <v>79965</v>
      </c>
      <c r="J99" s="108">
        <f>SUM(J100,J103,J109)</f>
        <v>84400</v>
      </c>
      <c r="K99" s="137">
        <f>SUM(K100,K103,K109)</f>
        <v>87700</v>
      </c>
    </row>
    <row r="100" spans="1:11" ht="15.75" x14ac:dyDescent="0.25">
      <c r="A100" s="25"/>
      <c r="B100" s="66"/>
      <c r="C100" s="53"/>
      <c r="D100" s="53">
        <v>421</v>
      </c>
      <c r="E100" s="53"/>
      <c r="F100" s="54" t="s">
        <v>104</v>
      </c>
      <c r="G100" s="138">
        <f>SUM(G101:G102)</f>
        <v>0</v>
      </c>
      <c r="H100" s="138">
        <f t="shared" ref="H100:K100" si="36">SUM(H101:H102)</f>
        <v>19300</v>
      </c>
      <c r="I100" s="138">
        <f t="shared" si="36"/>
        <v>5700</v>
      </c>
      <c r="J100" s="138">
        <f t="shared" si="36"/>
        <v>6400</v>
      </c>
      <c r="K100" s="139">
        <f t="shared" si="36"/>
        <v>7700</v>
      </c>
    </row>
    <row r="101" spans="1:11" ht="15.75" x14ac:dyDescent="0.25">
      <c r="A101" s="25"/>
      <c r="B101" s="63"/>
      <c r="C101" s="34"/>
      <c r="D101" s="34"/>
      <c r="E101" s="33">
        <v>4212</v>
      </c>
      <c r="F101" s="29" t="s">
        <v>105</v>
      </c>
      <c r="G101" s="109">
        <v>0</v>
      </c>
      <c r="H101" s="140">
        <v>19300</v>
      </c>
      <c r="I101" s="140">
        <v>5200</v>
      </c>
      <c r="J101" s="140">
        <v>5900</v>
      </c>
      <c r="K101" s="203">
        <v>7200</v>
      </c>
    </row>
    <row r="102" spans="1:11" ht="15.75" x14ac:dyDescent="0.25">
      <c r="A102" s="25"/>
      <c r="B102" s="63"/>
      <c r="C102" s="34"/>
      <c r="D102" s="34"/>
      <c r="E102" s="33">
        <v>4214</v>
      </c>
      <c r="F102" s="29" t="s">
        <v>106</v>
      </c>
      <c r="G102" s="109">
        <v>0</v>
      </c>
      <c r="H102" s="140">
        <v>0</v>
      </c>
      <c r="I102" s="140">
        <v>500</v>
      </c>
      <c r="J102" s="140">
        <v>500</v>
      </c>
      <c r="K102" s="203">
        <v>500</v>
      </c>
    </row>
    <row r="103" spans="1:11" ht="15.75" x14ac:dyDescent="0.25">
      <c r="A103" s="25"/>
      <c r="B103" s="66"/>
      <c r="C103" s="58"/>
      <c r="D103" s="53">
        <v>422</v>
      </c>
      <c r="E103" s="53"/>
      <c r="F103" s="75" t="s">
        <v>99</v>
      </c>
      <c r="G103" s="138">
        <f>SUM(G104:G108)</f>
        <v>86713.1</v>
      </c>
      <c r="H103" s="138">
        <f t="shared" ref="H103:K103" si="37">SUM(H104:H108)</f>
        <v>106116</v>
      </c>
      <c r="I103" s="138">
        <f t="shared" si="37"/>
        <v>74265</v>
      </c>
      <c r="J103" s="138">
        <f t="shared" si="37"/>
        <v>78000</v>
      </c>
      <c r="K103" s="139">
        <f t="shared" si="37"/>
        <v>80000</v>
      </c>
    </row>
    <row r="104" spans="1:11" ht="15.75" x14ac:dyDescent="0.25">
      <c r="A104" s="25"/>
      <c r="B104" s="63"/>
      <c r="C104" s="33"/>
      <c r="D104" s="33"/>
      <c r="E104" s="33">
        <v>4221</v>
      </c>
      <c r="F104" s="28" t="s">
        <v>100</v>
      </c>
      <c r="G104" s="109">
        <v>5043.92</v>
      </c>
      <c r="H104" s="140">
        <v>10903</v>
      </c>
      <c r="I104" s="140">
        <v>8500</v>
      </c>
      <c r="J104" s="140">
        <v>10500</v>
      </c>
      <c r="K104" s="203">
        <v>10500</v>
      </c>
    </row>
    <row r="105" spans="1:11" ht="15.75" x14ac:dyDescent="0.25">
      <c r="A105" s="25"/>
      <c r="B105" s="63"/>
      <c r="C105" s="33"/>
      <c r="D105" s="33"/>
      <c r="E105" s="33">
        <v>4222</v>
      </c>
      <c r="F105" s="28" t="s">
        <v>101</v>
      </c>
      <c r="G105" s="109">
        <v>2433.36</v>
      </c>
      <c r="H105" s="140">
        <v>3756</v>
      </c>
      <c r="I105" s="140">
        <v>3765</v>
      </c>
      <c r="J105" s="140">
        <v>4500</v>
      </c>
      <c r="K105" s="203">
        <v>4500</v>
      </c>
    </row>
    <row r="106" spans="1:11" ht="15.75" x14ac:dyDescent="0.25">
      <c r="A106" s="25"/>
      <c r="B106" s="63"/>
      <c r="C106" s="33"/>
      <c r="D106" s="33"/>
      <c r="E106" s="33">
        <v>4223</v>
      </c>
      <c r="F106" s="28" t="s">
        <v>179</v>
      </c>
      <c r="G106" s="109">
        <v>0</v>
      </c>
      <c r="H106" s="140">
        <v>1000</v>
      </c>
      <c r="I106" s="140">
        <v>3000</v>
      </c>
      <c r="J106" s="140">
        <v>3000</v>
      </c>
      <c r="K106" s="203">
        <v>3000</v>
      </c>
    </row>
    <row r="107" spans="1:11" ht="15.75" x14ac:dyDescent="0.25">
      <c r="A107" s="25"/>
      <c r="B107" s="63"/>
      <c r="C107" s="33"/>
      <c r="D107" s="33"/>
      <c r="E107" s="33">
        <v>4225</v>
      </c>
      <c r="F107" s="28" t="s">
        <v>177</v>
      </c>
      <c r="G107" s="109">
        <v>0</v>
      </c>
      <c r="H107" s="140">
        <v>0</v>
      </c>
      <c r="I107" s="140">
        <v>0</v>
      </c>
      <c r="J107" s="140">
        <v>0</v>
      </c>
      <c r="K107" s="203">
        <v>0</v>
      </c>
    </row>
    <row r="108" spans="1:11" ht="15.75" x14ac:dyDescent="0.25">
      <c r="A108" s="25"/>
      <c r="B108" s="101"/>
      <c r="C108" s="102"/>
      <c r="D108" s="102"/>
      <c r="E108" s="102">
        <v>4227</v>
      </c>
      <c r="F108" s="103" t="s">
        <v>107</v>
      </c>
      <c r="G108" s="147">
        <v>79235.820000000007</v>
      </c>
      <c r="H108" s="196">
        <v>90457</v>
      </c>
      <c r="I108" s="196">
        <v>59000</v>
      </c>
      <c r="J108" s="196">
        <v>60000</v>
      </c>
      <c r="K108" s="209">
        <v>62000</v>
      </c>
    </row>
    <row r="109" spans="1:11" ht="15.75" x14ac:dyDescent="0.25">
      <c r="A109" s="25"/>
      <c r="B109" s="104"/>
      <c r="C109" s="105"/>
      <c r="D109" s="105">
        <v>423</v>
      </c>
      <c r="E109" s="105"/>
      <c r="F109" s="106" t="s">
        <v>199</v>
      </c>
      <c r="G109" s="148">
        <f>SUM(G110)</f>
        <v>0</v>
      </c>
      <c r="H109" s="148">
        <f t="shared" ref="H109:K109" si="38">SUM(H110)</f>
        <v>0</v>
      </c>
      <c r="I109" s="148">
        <f t="shared" si="38"/>
        <v>0</v>
      </c>
      <c r="J109" s="148">
        <f t="shared" si="38"/>
        <v>0</v>
      </c>
      <c r="K109" s="149">
        <f t="shared" si="38"/>
        <v>0</v>
      </c>
    </row>
    <row r="110" spans="1:11" ht="15.75" x14ac:dyDescent="0.25">
      <c r="A110" s="25"/>
      <c r="B110" s="101"/>
      <c r="C110" s="102"/>
      <c r="D110" s="102"/>
      <c r="E110" s="102">
        <v>4231</v>
      </c>
      <c r="F110" s="103" t="s">
        <v>200</v>
      </c>
      <c r="G110" s="147">
        <v>0</v>
      </c>
      <c r="H110" s="196">
        <v>0</v>
      </c>
      <c r="I110" s="196">
        <v>0</v>
      </c>
      <c r="J110" s="196">
        <v>0</v>
      </c>
      <c r="K110" s="209">
        <v>0</v>
      </c>
    </row>
    <row r="111" spans="1:11" ht="31.5" x14ac:dyDescent="0.25">
      <c r="A111" s="25"/>
      <c r="B111" s="210"/>
      <c r="C111" s="213">
        <v>45</v>
      </c>
      <c r="D111" s="211"/>
      <c r="E111" s="211"/>
      <c r="F111" s="212" t="s">
        <v>216</v>
      </c>
      <c r="G111" s="220">
        <f>SUM(G112)</f>
        <v>0</v>
      </c>
      <c r="H111" s="220">
        <f t="shared" ref="H111:K111" si="39">SUM(H112)</f>
        <v>0</v>
      </c>
      <c r="I111" s="220">
        <f t="shared" si="39"/>
        <v>16400</v>
      </c>
      <c r="J111" s="220">
        <f t="shared" si="39"/>
        <v>16400</v>
      </c>
      <c r="K111" s="220">
        <f t="shared" si="39"/>
        <v>16400</v>
      </c>
    </row>
    <row r="112" spans="1:11" ht="31.5" x14ac:dyDescent="0.25">
      <c r="A112" s="25"/>
      <c r="B112" s="214"/>
      <c r="C112" s="215"/>
      <c r="D112" s="215">
        <v>451</v>
      </c>
      <c r="E112" s="215"/>
      <c r="F112" s="216" t="s">
        <v>217</v>
      </c>
      <c r="G112" s="221">
        <f>SUM(G113)</f>
        <v>0</v>
      </c>
      <c r="H112" s="221">
        <f t="shared" ref="H112:K112" si="40">SUM(H113)</f>
        <v>0</v>
      </c>
      <c r="I112" s="221">
        <f t="shared" si="40"/>
        <v>16400</v>
      </c>
      <c r="J112" s="221">
        <f t="shared" si="40"/>
        <v>16400</v>
      </c>
      <c r="K112" s="221">
        <f t="shared" si="40"/>
        <v>16400</v>
      </c>
    </row>
    <row r="113" spans="1:11" ht="15.75" customHeight="1" thickBot="1" x14ac:dyDescent="0.3">
      <c r="A113" s="25"/>
      <c r="B113" s="217"/>
      <c r="C113" s="218"/>
      <c r="D113" s="218"/>
      <c r="E113" s="218">
        <v>4511</v>
      </c>
      <c r="F113" s="219" t="s">
        <v>217</v>
      </c>
      <c r="G113" s="222">
        <v>0</v>
      </c>
      <c r="H113" s="222">
        <v>0</v>
      </c>
      <c r="I113" s="222">
        <v>16400</v>
      </c>
      <c r="J113" s="222">
        <v>16400</v>
      </c>
      <c r="K113" s="223">
        <v>16400</v>
      </c>
    </row>
    <row r="114" spans="1:11" ht="15.75" x14ac:dyDescent="0.25">
      <c r="A114" s="25"/>
      <c r="B114" s="36"/>
      <c r="C114" s="36"/>
      <c r="D114" s="36"/>
      <c r="E114" s="36"/>
      <c r="F114" s="32"/>
      <c r="G114" s="27"/>
      <c r="H114" s="27"/>
      <c r="I114" s="27"/>
      <c r="J114" s="27"/>
      <c r="K114" s="27"/>
    </row>
    <row r="115" spans="1:11" ht="4.5" customHeight="1" x14ac:dyDescent="0.25">
      <c r="A115" s="25"/>
      <c r="B115" s="36"/>
      <c r="C115" s="36"/>
      <c r="D115" s="36"/>
      <c r="E115" s="36"/>
      <c r="F115" s="32"/>
      <c r="G115" s="27"/>
      <c r="H115" s="27"/>
      <c r="I115" s="27"/>
      <c r="J115" s="27"/>
      <c r="K115" s="27"/>
    </row>
    <row r="116" spans="1:11" ht="15.75" x14ac:dyDescent="0.25">
      <c r="A116" s="25"/>
      <c r="B116" s="35"/>
      <c r="C116" s="35"/>
      <c r="D116" s="35"/>
      <c r="E116" s="35"/>
      <c r="F116" s="30"/>
      <c r="G116" s="25"/>
      <c r="H116" s="25"/>
      <c r="I116" s="25"/>
      <c r="J116" s="25"/>
      <c r="K116" s="25"/>
    </row>
    <row r="117" spans="1:11" ht="15.75" x14ac:dyDescent="0.25">
      <c r="A117" s="25"/>
      <c r="B117" s="35"/>
      <c r="C117" s="35"/>
      <c r="D117" s="35"/>
      <c r="E117" s="35"/>
      <c r="F117" s="30"/>
      <c r="G117" s="25"/>
      <c r="H117" s="25"/>
      <c r="I117" s="25"/>
      <c r="J117" s="25"/>
      <c r="K117" s="25"/>
    </row>
    <row r="118" spans="1:11" ht="15.75" x14ac:dyDescent="0.25">
      <c r="A118" s="25"/>
      <c r="B118" s="35"/>
      <c r="C118" s="35"/>
      <c r="D118" s="35"/>
      <c r="E118" s="35"/>
      <c r="F118" s="30"/>
      <c r="G118" s="25"/>
      <c r="H118" s="25"/>
      <c r="I118" s="25"/>
      <c r="J118" s="25"/>
      <c r="K118" s="25"/>
    </row>
    <row r="119" spans="1:11" ht="15.75" x14ac:dyDescent="0.25">
      <c r="A119" s="25"/>
      <c r="B119" s="35"/>
      <c r="C119" s="35"/>
      <c r="D119" s="35"/>
      <c r="E119" s="35"/>
      <c r="F119" s="30"/>
      <c r="G119" s="25"/>
      <c r="H119" s="25"/>
      <c r="I119" s="25"/>
      <c r="J119" s="25"/>
      <c r="K119" s="25"/>
    </row>
    <row r="120" spans="1:11" ht="15.75" x14ac:dyDescent="0.25">
      <c r="A120" s="25"/>
      <c r="B120" s="30"/>
      <c r="C120" s="30"/>
      <c r="D120" s="30"/>
      <c r="E120" s="30"/>
      <c r="F120" s="30"/>
      <c r="G120" s="25"/>
      <c r="H120" s="25"/>
      <c r="I120" s="25"/>
      <c r="J120" s="25"/>
      <c r="K120" s="25"/>
    </row>
    <row r="121" spans="1:11" ht="15.75" x14ac:dyDescent="0.25">
      <c r="A121" s="25"/>
      <c r="B121" s="30"/>
      <c r="C121" s="30"/>
      <c r="D121" s="30"/>
      <c r="E121" s="30"/>
      <c r="F121" s="30"/>
      <c r="G121" s="25"/>
      <c r="H121" s="25"/>
      <c r="I121" s="25"/>
      <c r="J121" s="25"/>
      <c r="K121" s="25"/>
    </row>
    <row r="122" spans="1:11" ht="15.75" x14ac:dyDescent="0.25">
      <c r="A122" s="25"/>
      <c r="B122" s="30"/>
      <c r="C122" s="30"/>
      <c r="D122" s="30"/>
      <c r="E122" s="30"/>
      <c r="F122" s="30"/>
      <c r="G122" s="25"/>
      <c r="H122" s="25"/>
      <c r="I122" s="25"/>
      <c r="J122" s="25"/>
      <c r="K122" s="25"/>
    </row>
    <row r="123" spans="1:11" ht="15.75" x14ac:dyDescent="0.25">
      <c r="A123" s="25"/>
      <c r="B123" s="30"/>
      <c r="C123" s="30"/>
      <c r="D123" s="30"/>
      <c r="E123" s="30"/>
      <c r="F123" s="30"/>
      <c r="G123" s="25"/>
      <c r="H123" s="25"/>
      <c r="I123" s="25"/>
      <c r="J123" s="25"/>
      <c r="K123" s="25"/>
    </row>
    <row r="124" spans="1:11" ht="15.75" x14ac:dyDescent="0.25">
      <c r="A124" s="25"/>
      <c r="B124" s="30"/>
      <c r="C124" s="30"/>
      <c r="D124" s="30"/>
      <c r="E124" s="30"/>
      <c r="F124" s="30"/>
      <c r="G124" s="25"/>
      <c r="H124" s="25"/>
      <c r="I124" s="25"/>
      <c r="J124" s="25"/>
      <c r="K124" s="25"/>
    </row>
    <row r="125" spans="1:11" ht="15.75" x14ac:dyDescent="0.25">
      <c r="A125" s="25"/>
      <c r="B125" s="30"/>
      <c r="C125" s="30"/>
      <c r="D125" s="30"/>
      <c r="E125" s="30"/>
      <c r="F125" s="30"/>
      <c r="G125" s="25"/>
      <c r="H125" s="25"/>
      <c r="I125" s="25"/>
      <c r="J125" s="25"/>
      <c r="K125" s="25"/>
    </row>
    <row r="126" spans="1:11" ht="15.75" x14ac:dyDescent="0.25">
      <c r="A126" s="25"/>
      <c r="B126" s="30"/>
      <c r="C126" s="30"/>
      <c r="D126" s="30"/>
      <c r="E126" s="30"/>
      <c r="F126" s="30"/>
      <c r="G126" s="25"/>
      <c r="H126" s="25"/>
      <c r="I126" s="25"/>
      <c r="J126" s="25"/>
      <c r="K126" s="25"/>
    </row>
    <row r="127" spans="1:11" ht="15.75" x14ac:dyDescent="0.25">
      <c r="A127" s="25"/>
      <c r="B127" s="30"/>
      <c r="C127" s="30"/>
      <c r="D127" s="30"/>
      <c r="E127" s="30"/>
      <c r="F127" s="30"/>
      <c r="G127" s="25"/>
      <c r="H127" s="25"/>
      <c r="I127" s="25"/>
      <c r="J127" s="25"/>
      <c r="K127" s="25"/>
    </row>
    <row r="128" spans="1:11" ht="15.75" x14ac:dyDescent="0.25">
      <c r="A128" s="25"/>
      <c r="B128" s="30"/>
      <c r="C128" s="30"/>
      <c r="D128" s="30"/>
      <c r="E128" s="30"/>
      <c r="F128" s="30"/>
      <c r="G128" s="25"/>
      <c r="H128" s="25"/>
      <c r="I128" s="25"/>
      <c r="J128" s="25"/>
      <c r="K128" s="25"/>
    </row>
    <row r="129" spans="1:11" ht="15.75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</row>
    <row r="130" spans="1:11" ht="15.75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</row>
    <row r="131" spans="1:11" ht="15.75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</row>
    <row r="132" spans="1:11" ht="15.75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</row>
    <row r="133" spans="1:11" ht="15.75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</row>
    <row r="134" spans="1:11" ht="15.75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</row>
    <row r="135" spans="1:11" ht="15.75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</row>
    <row r="136" spans="1:11" ht="15.75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</row>
    <row r="137" spans="1:11" ht="15.75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</row>
    <row r="138" spans="1:11" ht="15.75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</row>
    <row r="139" spans="1:11" ht="15.75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</row>
    <row r="140" spans="1:11" ht="15.75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</row>
    <row r="141" spans="1:11" ht="15.75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</row>
    <row r="142" spans="1:11" ht="15.75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</row>
    <row r="143" spans="1:11" ht="15.75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</row>
    <row r="144" spans="1:11" ht="15.75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</row>
    <row r="145" spans="1:11" ht="15.75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</row>
    <row r="146" spans="1:11" ht="15.75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</row>
    <row r="147" spans="1:11" ht="15.75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</row>
    <row r="148" spans="1:11" ht="15.75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</row>
    <row r="149" spans="1:11" ht="15.75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</row>
    <row r="150" spans="1:11" ht="15.75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</row>
    <row r="151" spans="1:11" ht="15.75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</row>
    <row r="152" spans="1:11" ht="15.75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</row>
    <row r="153" spans="1:11" ht="15.75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</row>
    <row r="154" spans="1:11" ht="15.75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</row>
    <row r="155" spans="1:11" ht="15.75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</row>
    <row r="156" spans="1:11" ht="15.75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</row>
    <row r="157" spans="1:11" ht="15.75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</row>
    <row r="158" spans="1:11" ht="15.75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</row>
    <row r="159" spans="1:11" ht="15.75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</row>
    <row r="160" spans="1:11" ht="15.75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</row>
    <row r="161" spans="1:11" ht="15.75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</row>
    <row r="162" spans="1:11" ht="15.75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</row>
    <row r="163" spans="1:11" ht="15.75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</row>
    <row r="164" spans="1:11" ht="15.75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</row>
    <row r="165" spans="1:11" ht="15.75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</row>
    <row r="166" spans="1:11" ht="15.75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</row>
    <row r="167" spans="1:11" ht="15.75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</row>
    <row r="168" spans="1:11" ht="15.75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</row>
    <row r="169" spans="1:11" ht="15.75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</row>
    <row r="170" spans="1:11" ht="15.75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</row>
    <row r="171" spans="1:11" ht="15.75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</row>
    <row r="172" spans="1:11" ht="15.75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</row>
    <row r="173" spans="1:11" ht="15.75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</row>
    <row r="174" spans="1:11" ht="15.75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</row>
    <row r="175" spans="1:11" ht="15.75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</row>
    <row r="176" spans="1:11" ht="15.75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</row>
    <row r="177" spans="1:11" ht="15.75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</row>
    <row r="178" spans="1:11" ht="15.75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</row>
    <row r="179" spans="1:11" ht="15.75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</row>
    <row r="180" spans="1:11" ht="15.75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</row>
    <row r="181" spans="1:11" ht="15.75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</row>
    <row r="182" spans="1:11" ht="15.75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</row>
    <row r="183" spans="1:11" ht="15.75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</row>
    <row r="184" spans="1:11" ht="15.75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</row>
    <row r="185" spans="1:11" ht="15.75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</row>
    <row r="186" spans="1:11" ht="15.75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</row>
    <row r="187" spans="1:11" ht="15.75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</row>
    <row r="188" spans="1:11" ht="15.75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</row>
    <row r="189" spans="1:11" ht="15.75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</row>
    <row r="190" spans="1:11" ht="15.75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</row>
    <row r="191" spans="1:11" ht="15.75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</row>
    <row r="192" spans="1:11" ht="15.75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</row>
    <row r="193" spans="1:11" ht="15.75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</row>
    <row r="194" spans="1:11" ht="15.75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</row>
    <row r="195" spans="1:11" ht="15.75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</row>
    <row r="196" spans="1:11" ht="15.75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</row>
    <row r="197" spans="1:11" ht="15.75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</row>
    <row r="198" spans="1:11" ht="15.75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</row>
    <row r="199" spans="1:11" ht="15.75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</row>
    <row r="200" spans="1:11" ht="15.75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</row>
    <row r="201" spans="1:11" ht="15.75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</row>
    <row r="202" spans="1:11" ht="15.75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</row>
    <row r="203" spans="1:11" ht="15.75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</row>
    <row r="204" spans="1:11" ht="15.75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</row>
    <row r="205" spans="1:11" ht="15.75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</row>
    <row r="206" spans="1:11" ht="15.75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</row>
    <row r="207" spans="1:11" ht="15.75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</row>
    <row r="208" spans="1:11" ht="15.75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</row>
    <row r="209" spans="1:11" ht="15.75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</row>
    <row r="210" spans="1:11" ht="15.75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</row>
    <row r="211" spans="1:11" ht="15.75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</row>
    <row r="212" spans="1:11" ht="15.75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</row>
    <row r="213" spans="1:11" ht="15.75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</row>
    <row r="214" spans="1:11" ht="15.75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</row>
    <row r="215" spans="1:11" ht="15.75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</row>
    <row r="216" spans="1:11" ht="15.75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</row>
    <row r="217" spans="1:11" ht="15.75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</row>
    <row r="218" spans="1:11" ht="15.75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</row>
    <row r="219" spans="1:11" ht="15.75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</row>
    <row r="220" spans="1:11" ht="15.75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</row>
    <row r="221" spans="1:11" ht="15.75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</row>
    <row r="222" spans="1:11" ht="15.75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</row>
    <row r="223" spans="1:11" ht="15.75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</row>
    <row r="224" spans="1:11" ht="15.75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</row>
    <row r="225" spans="1:11" ht="15.75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</row>
    <row r="226" spans="1:11" ht="15.75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</row>
    <row r="227" spans="1:11" ht="15.75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</row>
    <row r="228" spans="1:11" ht="15.75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</row>
    <row r="229" spans="1:11" ht="15.75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</row>
    <row r="230" spans="1:11" ht="15.75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</row>
    <row r="231" spans="1:11" ht="15.75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</row>
    <row r="232" spans="1:11" ht="15.75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</row>
    <row r="233" spans="1:11" ht="15.75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</row>
  </sheetData>
  <mergeCells count="7">
    <mergeCell ref="B3:K3"/>
    <mergeCell ref="B5:K5"/>
    <mergeCell ref="B7:K7"/>
    <mergeCell ref="B50:F50"/>
    <mergeCell ref="B10:F10"/>
    <mergeCell ref="B49:F49"/>
    <mergeCell ref="B9:F9"/>
  </mergeCells>
  <pageMargins left="0.7" right="0.7" top="0.75" bottom="0.75" header="0.3" footer="0.3"/>
  <pageSetup paperSize="9" scale="61" fitToHeight="0" orientation="landscape" r:id="rId1"/>
  <ignoredErrors>
    <ignoredError sqref="C26 D27 E28 D5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"/>
  <sheetViews>
    <sheetView zoomScaleNormal="100" workbookViewId="0">
      <selection activeCell="I29" sqref="I29"/>
    </sheetView>
  </sheetViews>
  <sheetFormatPr defaultRowHeight="15" x14ac:dyDescent="0.25"/>
  <cols>
    <col min="2" max="2" width="37.7109375" customWidth="1"/>
    <col min="3" max="7" width="25.28515625" customWidth="1"/>
  </cols>
  <sheetData>
    <row r="1" spans="1:7" ht="18.75" x14ac:dyDescent="0.3">
      <c r="A1" s="18" t="s">
        <v>40</v>
      </c>
      <c r="B1" s="13"/>
      <c r="C1" s="13"/>
      <c r="D1" s="13"/>
      <c r="E1" s="13"/>
      <c r="F1" s="13"/>
      <c r="G1" s="23"/>
    </row>
    <row r="2" spans="1:7" ht="18.75" x14ac:dyDescent="0.25">
      <c r="A2" s="12"/>
      <c r="B2" s="13"/>
      <c r="C2" s="13"/>
      <c r="D2" s="13"/>
      <c r="E2" s="13"/>
      <c r="F2" s="13"/>
      <c r="G2" s="23"/>
    </row>
    <row r="3" spans="1:7" ht="15.75" customHeight="1" x14ac:dyDescent="0.25">
      <c r="A3" s="12"/>
      <c r="B3" s="226" t="s">
        <v>187</v>
      </c>
      <c r="C3" s="226"/>
      <c r="D3" s="226"/>
      <c r="E3" s="226"/>
      <c r="F3" s="226"/>
      <c r="G3" s="226"/>
    </row>
    <row r="4" spans="1:7" ht="19.5" thickBot="1" x14ac:dyDescent="0.3">
      <c r="A4" s="12"/>
      <c r="B4" s="13"/>
      <c r="C4" s="13"/>
      <c r="D4" s="13"/>
      <c r="E4" s="13"/>
      <c r="F4" s="13"/>
      <c r="G4" s="23"/>
    </row>
    <row r="5" spans="1:7" ht="47.25" customHeight="1" x14ac:dyDescent="0.25">
      <c r="A5" s="12"/>
      <c r="B5" s="81" t="s">
        <v>8</v>
      </c>
      <c r="C5" s="59" t="s">
        <v>206</v>
      </c>
      <c r="D5" s="59" t="s">
        <v>207</v>
      </c>
      <c r="E5" s="59" t="s">
        <v>208</v>
      </c>
      <c r="F5" s="59" t="s">
        <v>184</v>
      </c>
      <c r="G5" s="122" t="s">
        <v>209</v>
      </c>
    </row>
    <row r="6" spans="1:7" ht="16.5" thickBot="1" x14ac:dyDescent="0.3">
      <c r="A6" s="12"/>
      <c r="B6" s="91">
        <v>1</v>
      </c>
      <c r="C6" s="70">
        <v>2</v>
      </c>
      <c r="D6" s="70">
        <v>5</v>
      </c>
      <c r="E6" s="70"/>
      <c r="F6" s="70"/>
      <c r="G6" s="128">
        <v>6</v>
      </c>
    </row>
    <row r="7" spans="1:7" ht="16.5" thickBot="1" x14ac:dyDescent="0.3">
      <c r="A7" s="12"/>
      <c r="B7" s="94" t="s">
        <v>30</v>
      </c>
      <c r="C7" s="152">
        <f>SUM(C8,C10,C12,C14,C17,C19)</f>
        <v>832106.79</v>
      </c>
      <c r="D7" s="152">
        <f t="shared" ref="D7:G7" si="0">SUM(D8,D10,D12,D14,D17,D19)</f>
        <v>1075967</v>
      </c>
      <c r="E7" s="152">
        <f t="shared" si="0"/>
        <v>1299000</v>
      </c>
      <c r="F7" s="152">
        <f t="shared" si="0"/>
        <v>1349000</v>
      </c>
      <c r="G7" s="153">
        <f t="shared" si="0"/>
        <v>1381800</v>
      </c>
    </row>
    <row r="8" spans="1:7" ht="15.75" x14ac:dyDescent="0.25">
      <c r="A8" s="12"/>
      <c r="B8" s="92" t="s">
        <v>14</v>
      </c>
      <c r="C8" s="93">
        <f>SUM(C9)</f>
        <v>595871.34</v>
      </c>
      <c r="D8" s="93">
        <f t="shared" ref="D8:G8" si="1">SUM(D9)</f>
        <v>752115</v>
      </c>
      <c r="E8" s="93">
        <f t="shared" si="1"/>
        <v>950000</v>
      </c>
      <c r="F8" s="93">
        <f t="shared" si="1"/>
        <v>1000000</v>
      </c>
      <c r="G8" s="150">
        <f t="shared" si="1"/>
        <v>1032800</v>
      </c>
    </row>
    <row r="9" spans="1:7" ht="15.75" x14ac:dyDescent="0.25">
      <c r="A9" s="12"/>
      <c r="B9" s="83" t="s">
        <v>15</v>
      </c>
      <c r="C9" s="41">
        <v>595871.34</v>
      </c>
      <c r="D9" s="197">
        <v>752115</v>
      </c>
      <c r="E9" s="197">
        <v>950000</v>
      </c>
      <c r="F9" s="197">
        <v>1000000</v>
      </c>
      <c r="G9" s="202">
        <v>1032800</v>
      </c>
    </row>
    <row r="10" spans="1:7" ht="15.75" x14ac:dyDescent="0.25">
      <c r="A10" s="12"/>
      <c r="B10" s="82" t="s">
        <v>16</v>
      </c>
      <c r="C10" s="77">
        <f>SUM(C11)</f>
        <v>125282.99</v>
      </c>
      <c r="D10" s="77">
        <f t="shared" ref="D10:G10" si="2">SUM(D11)</f>
        <v>116988</v>
      </c>
      <c r="E10" s="77">
        <f t="shared" si="2"/>
        <v>120000</v>
      </c>
      <c r="F10" s="77">
        <f t="shared" si="2"/>
        <v>120000</v>
      </c>
      <c r="G10" s="146">
        <f t="shared" si="2"/>
        <v>120000</v>
      </c>
    </row>
    <row r="11" spans="1:7" ht="15.75" x14ac:dyDescent="0.25">
      <c r="A11" s="12"/>
      <c r="B11" s="84" t="s">
        <v>17</v>
      </c>
      <c r="C11" s="41">
        <v>125282.99</v>
      </c>
      <c r="D11" s="197">
        <v>116988</v>
      </c>
      <c r="E11" s="197">
        <v>120000</v>
      </c>
      <c r="F11" s="197">
        <v>120000</v>
      </c>
      <c r="G11" s="202">
        <v>120000</v>
      </c>
    </row>
    <row r="12" spans="1:7" ht="15.75" x14ac:dyDescent="0.25">
      <c r="A12" s="12"/>
      <c r="B12" s="82" t="s">
        <v>111</v>
      </c>
      <c r="C12" s="77">
        <f>SUM(C13)</f>
        <v>29496.27</v>
      </c>
      <c r="D12" s="77">
        <f t="shared" ref="D12:G12" si="3">SUM(D13)</f>
        <v>47300</v>
      </c>
      <c r="E12" s="77">
        <f t="shared" si="3"/>
        <v>45000</v>
      </c>
      <c r="F12" s="77">
        <f t="shared" si="3"/>
        <v>45000</v>
      </c>
      <c r="G12" s="146">
        <f t="shared" si="3"/>
        <v>45000</v>
      </c>
    </row>
    <row r="13" spans="1:7" ht="15.75" x14ac:dyDescent="0.25">
      <c r="A13" s="12"/>
      <c r="B13" s="84" t="s">
        <v>112</v>
      </c>
      <c r="C13" s="41">
        <v>29496.27</v>
      </c>
      <c r="D13" s="197">
        <v>47300</v>
      </c>
      <c r="E13" s="197">
        <v>45000</v>
      </c>
      <c r="F13" s="197">
        <v>45000</v>
      </c>
      <c r="G13" s="202">
        <v>45000</v>
      </c>
    </row>
    <row r="14" spans="1:7" ht="15.75" x14ac:dyDescent="0.25">
      <c r="A14" s="12"/>
      <c r="B14" s="85" t="s">
        <v>113</v>
      </c>
      <c r="C14" s="77">
        <f>SUM(C15:C16)</f>
        <v>73645.509999999995</v>
      </c>
      <c r="D14" s="77">
        <f t="shared" ref="D14:G14" si="4">SUM(D15:D16)</f>
        <v>149284</v>
      </c>
      <c r="E14" s="77">
        <f t="shared" si="4"/>
        <v>173000</v>
      </c>
      <c r="F14" s="77">
        <f t="shared" si="4"/>
        <v>173000</v>
      </c>
      <c r="G14" s="146">
        <f t="shared" si="4"/>
        <v>173000</v>
      </c>
    </row>
    <row r="15" spans="1:7" ht="15.75" x14ac:dyDescent="0.25">
      <c r="A15" s="12"/>
      <c r="B15" s="86" t="s">
        <v>178</v>
      </c>
      <c r="C15" s="41">
        <v>0</v>
      </c>
      <c r="D15" s="197">
        <v>0</v>
      </c>
      <c r="E15" s="197"/>
      <c r="F15" s="197"/>
      <c r="G15" s="202"/>
    </row>
    <row r="16" spans="1:7" ht="15.75" x14ac:dyDescent="0.25">
      <c r="A16" s="12"/>
      <c r="B16" s="87" t="s">
        <v>114</v>
      </c>
      <c r="C16" s="41">
        <v>73645.509999999995</v>
      </c>
      <c r="D16" s="197">
        <v>149284</v>
      </c>
      <c r="E16" s="197">
        <v>173000</v>
      </c>
      <c r="F16" s="197">
        <v>173000</v>
      </c>
      <c r="G16" s="202">
        <v>173000</v>
      </c>
    </row>
    <row r="17" spans="1:7" ht="15.75" x14ac:dyDescent="0.25">
      <c r="A17" s="12"/>
      <c r="B17" s="85" t="s">
        <v>115</v>
      </c>
      <c r="C17" s="77">
        <f>SUM(C18)</f>
        <v>7810.68</v>
      </c>
      <c r="D17" s="77">
        <f t="shared" ref="D17:G17" si="5">SUM(D18)</f>
        <v>10280</v>
      </c>
      <c r="E17" s="77">
        <f t="shared" si="5"/>
        <v>11000</v>
      </c>
      <c r="F17" s="77">
        <f t="shared" si="5"/>
        <v>11000</v>
      </c>
      <c r="G17" s="146">
        <f t="shared" si="5"/>
        <v>11000</v>
      </c>
    </row>
    <row r="18" spans="1:7" ht="15.75" x14ac:dyDescent="0.25">
      <c r="A18" s="12"/>
      <c r="B18" s="86" t="s">
        <v>116</v>
      </c>
      <c r="C18" s="41">
        <v>7810.68</v>
      </c>
      <c r="D18" s="197">
        <v>10280</v>
      </c>
      <c r="E18" s="197">
        <v>11000</v>
      </c>
      <c r="F18" s="197">
        <v>11000</v>
      </c>
      <c r="G18" s="202">
        <v>11000</v>
      </c>
    </row>
    <row r="19" spans="1:7" ht="47.25" x14ac:dyDescent="0.25">
      <c r="A19" s="12"/>
      <c r="B19" s="85" t="s">
        <v>201</v>
      </c>
      <c r="C19" s="108">
        <f>SUM(C20)</f>
        <v>0</v>
      </c>
      <c r="D19" s="108">
        <f t="shared" ref="D19:G19" si="6">SUM(D20)</f>
        <v>0</v>
      </c>
      <c r="E19" s="108">
        <f t="shared" si="6"/>
        <v>0</v>
      </c>
      <c r="F19" s="108">
        <f t="shared" si="6"/>
        <v>0</v>
      </c>
      <c r="G19" s="137">
        <f t="shared" si="6"/>
        <v>0</v>
      </c>
    </row>
    <row r="20" spans="1:7" ht="48" thickBot="1" x14ac:dyDescent="0.3">
      <c r="A20" s="12"/>
      <c r="B20" s="151" t="s">
        <v>202</v>
      </c>
      <c r="C20" s="144">
        <v>0</v>
      </c>
      <c r="D20" s="144">
        <v>0</v>
      </c>
      <c r="E20" s="144">
        <v>0</v>
      </c>
      <c r="F20" s="144">
        <v>0</v>
      </c>
      <c r="G20" s="145">
        <v>0</v>
      </c>
    </row>
    <row r="21" spans="1:7" ht="15.75" customHeight="1" thickBot="1" x14ac:dyDescent="0.3">
      <c r="A21" s="12"/>
      <c r="B21" s="107" t="s">
        <v>31</v>
      </c>
      <c r="C21" s="160">
        <f>SUM(C22,C29,C36,C42,C50,C53)</f>
        <v>776067.56</v>
      </c>
      <c r="D21" s="160">
        <f>SUM(D22,D29,D36,D42,D50,D53)</f>
        <v>1245485</v>
      </c>
      <c r="E21" s="160">
        <f>SUM(E22,E29,E36,E42,E50,E53)</f>
        <v>1299000</v>
      </c>
      <c r="F21" s="160">
        <f>SUM(F22,F29,F36,F42,F50,F53)</f>
        <v>1349000</v>
      </c>
      <c r="G21" s="161">
        <f>SUM(G22,G29,G36,G42,G50,G53)</f>
        <v>1381800</v>
      </c>
    </row>
    <row r="22" spans="1:7" ht="15.75" customHeight="1" x14ac:dyDescent="0.25">
      <c r="A22" s="12"/>
      <c r="B22" s="92" t="s">
        <v>14</v>
      </c>
      <c r="C22" s="162">
        <f>SUM(C23)</f>
        <v>595871.34</v>
      </c>
      <c r="D22" s="162">
        <f t="shared" ref="D22:G22" si="7">SUM(D23)</f>
        <v>752115</v>
      </c>
      <c r="E22" s="162">
        <f t="shared" si="7"/>
        <v>950000</v>
      </c>
      <c r="F22" s="162">
        <f t="shared" si="7"/>
        <v>1000000</v>
      </c>
      <c r="G22" s="163">
        <f t="shared" si="7"/>
        <v>1032800</v>
      </c>
    </row>
    <row r="23" spans="1:7" ht="15.75" x14ac:dyDescent="0.25">
      <c r="A23" s="12"/>
      <c r="B23" s="88" t="s">
        <v>15</v>
      </c>
      <c r="C23" s="138">
        <f>SUM(C24:C28)</f>
        <v>595871.34</v>
      </c>
      <c r="D23" s="138">
        <f t="shared" ref="D23:G23" si="8">SUM(D24:D28)</f>
        <v>752115</v>
      </c>
      <c r="E23" s="138">
        <f t="shared" si="8"/>
        <v>950000</v>
      </c>
      <c r="F23" s="138">
        <f t="shared" si="8"/>
        <v>1000000</v>
      </c>
      <c r="G23" s="139">
        <f t="shared" si="8"/>
        <v>1032800</v>
      </c>
    </row>
    <row r="24" spans="1:7" ht="15.75" x14ac:dyDescent="0.25">
      <c r="A24" s="12"/>
      <c r="B24" s="83" t="s">
        <v>117</v>
      </c>
      <c r="C24" s="109">
        <v>323046.01</v>
      </c>
      <c r="D24" s="140">
        <v>499533</v>
      </c>
      <c r="E24" s="140">
        <v>683635</v>
      </c>
      <c r="F24" s="140">
        <v>687200</v>
      </c>
      <c r="G24" s="203">
        <v>690700</v>
      </c>
    </row>
    <row r="25" spans="1:7" ht="15.75" x14ac:dyDescent="0.25">
      <c r="A25" s="12"/>
      <c r="B25" s="83" t="s">
        <v>118</v>
      </c>
      <c r="C25" s="109">
        <v>253460.33</v>
      </c>
      <c r="D25" s="140">
        <v>246123</v>
      </c>
      <c r="E25" s="140">
        <v>258100</v>
      </c>
      <c r="F25" s="140">
        <v>300000</v>
      </c>
      <c r="G25" s="203">
        <v>326000</v>
      </c>
    </row>
    <row r="26" spans="1:7" ht="15.75" x14ac:dyDescent="0.25">
      <c r="A26" s="12"/>
      <c r="B26" s="83" t="s">
        <v>119</v>
      </c>
      <c r="C26" s="109">
        <v>1500</v>
      </c>
      <c r="D26" s="140">
        <v>1500</v>
      </c>
      <c r="E26" s="140">
        <v>1500</v>
      </c>
      <c r="F26" s="140">
        <v>1500</v>
      </c>
      <c r="G26" s="203">
        <v>1500</v>
      </c>
    </row>
    <row r="27" spans="1:7" ht="31.5" x14ac:dyDescent="0.25">
      <c r="A27" s="12"/>
      <c r="B27" s="83" t="s">
        <v>120</v>
      </c>
      <c r="C27" s="109">
        <v>0</v>
      </c>
      <c r="D27" s="140">
        <v>0</v>
      </c>
      <c r="E27" s="140">
        <v>1000</v>
      </c>
      <c r="F27" s="140">
        <v>1100</v>
      </c>
      <c r="G27" s="203">
        <v>1100</v>
      </c>
    </row>
    <row r="28" spans="1:7" ht="31.5" x14ac:dyDescent="0.25">
      <c r="A28" s="12"/>
      <c r="B28" s="83" t="s">
        <v>121</v>
      </c>
      <c r="C28" s="109">
        <v>17865</v>
      </c>
      <c r="D28" s="140">
        <v>4959</v>
      </c>
      <c r="E28" s="140">
        <v>5765</v>
      </c>
      <c r="F28" s="140">
        <v>10200</v>
      </c>
      <c r="G28" s="203">
        <v>13500</v>
      </c>
    </row>
    <row r="29" spans="1:7" ht="15.75" x14ac:dyDescent="0.25">
      <c r="A29" s="12"/>
      <c r="B29" s="82" t="s">
        <v>16</v>
      </c>
      <c r="C29" s="108">
        <f>SUM(C30)</f>
        <v>100278.91</v>
      </c>
      <c r="D29" s="108">
        <f t="shared" ref="D29:G29" si="9">SUM(D30)</f>
        <v>201500</v>
      </c>
      <c r="E29" s="108">
        <f t="shared" si="9"/>
        <v>120000</v>
      </c>
      <c r="F29" s="108">
        <f t="shared" si="9"/>
        <v>120000</v>
      </c>
      <c r="G29" s="137">
        <f t="shared" si="9"/>
        <v>120000</v>
      </c>
    </row>
    <row r="30" spans="1:7" ht="15.75" x14ac:dyDescent="0.25">
      <c r="A30" s="12"/>
      <c r="B30" s="89" t="s">
        <v>17</v>
      </c>
      <c r="C30" s="138">
        <f>SUM(C31:C34)</f>
        <v>100278.91</v>
      </c>
      <c r="D30" s="138">
        <f>SUM(D31:D34)</f>
        <v>201500</v>
      </c>
      <c r="E30" s="138">
        <f>SUM(E31:E35)</f>
        <v>120000</v>
      </c>
      <c r="F30" s="138">
        <f t="shared" ref="F30:G30" si="10">SUM(F31:F35)</f>
        <v>120000</v>
      </c>
      <c r="G30" s="138">
        <f t="shared" si="10"/>
        <v>120000</v>
      </c>
    </row>
    <row r="31" spans="1:7" ht="15.75" x14ac:dyDescent="0.25">
      <c r="A31" s="12"/>
      <c r="B31" s="83" t="s">
        <v>117</v>
      </c>
      <c r="C31" s="109">
        <v>0</v>
      </c>
      <c r="D31" s="140">
        <v>26300</v>
      </c>
      <c r="E31" s="140">
        <v>26300</v>
      </c>
      <c r="F31" s="140">
        <v>26300</v>
      </c>
      <c r="G31" s="203">
        <v>26300</v>
      </c>
    </row>
    <row r="32" spans="1:7" ht="15.75" x14ac:dyDescent="0.25">
      <c r="A32" s="12"/>
      <c r="B32" s="83" t="s">
        <v>118</v>
      </c>
      <c r="C32" s="109">
        <v>67539.69</v>
      </c>
      <c r="D32" s="140">
        <v>162700</v>
      </c>
      <c r="E32" s="140">
        <v>87700</v>
      </c>
      <c r="F32" s="140">
        <v>87700</v>
      </c>
      <c r="G32" s="203">
        <v>87700</v>
      </c>
    </row>
    <row r="33" spans="1:7" ht="15.75" x14ac:dyDescent="0.25">
      <c r="A33" s="12"/>
      <c r="B33" s="83" t="s">
        <v>119</v>
      </c>
      <c r="C33" s="109">
        <v>823.8</v>
      </c>
      <c r="D33" s="140">
        <v>1500</v>
      </c>
      <c r="E33" s="140">
        <v>300</v>
      </c>
      <c r="F33" s="140">
        <v>300</v>
      </c>
      <c r="G33" s="203">
        <v>300</v>
      </c>
    </row>
    <row r="34" spans="1:7" ht="31.5" x14ac:dyDescent="0.25">
      <c r="A34" s="12"/>
      <c r="B34" s="83" t="s">
        <v>121</v>
      </c>
      <c r="C34" s="109">
        <v>31915.42</v>
      </c>
      <c r="D34" s="140">
        <v>11000</v>
      </c>
      <c r="E34" s="140">
        <v>3000</v>
      </c>
      <c r="F34" s="140">
        <v>3000</v>
      </c>
      <c r="G34" s="203">
        <v>3000</v>
      </c>
    </row>
    <row r="35" spans="1:7" ht="31.5" x14ac:dyDescent="0.25">
      <c r="A35" s="12"/>
      <c r="B35" s="83" t="s">
        <v>214</v>
      </c>
      <c r="C35" s="109">
        <v>0</v>
      </c>
      <c r="D35" s="140">
        <v>0</v>
      </c>
      <c r="E35" s="140">
        <v>2700</v>
      </c>
      <c r="F35" s="140">
        <v>2700</v>
      </c>
      <c r="G35" s="203">
        <v>2700</v>
      </c>
    </row>
    <row r="36" spans="1:7" ht="15.75" x14ac:dyDescent="0.25">
      <c r="A36" s="12"/>
      <c r="B36" s="82" t="s">
        <v>111</v>
      </c>
      <c r="C36" s="108">
        <f>SUM(C37)</f>
        <v>5834.3799999999992</v>
      </c>
      <c r="D36" s="108">
        <f t="shared" ref="D36:G36" si="11">SUM(D37)</f>
        <v>112630</v>
      </c>
      <c r="E36" s="108">
        <f t="shared" si="11"/>
        <v>45000</v>
      </c>
      <c r="F36" s="108">
        <f t="shared" si="11"/>
        <v>45000</v>
      </c>
      <c r="G36" s="137">
        <f t="shared" si="11"/>
        <v>45000</v>
      </c>
    </row>
    <row r="37" spans="1:7" ht="15.75" x14ac:dyDescent="0.25">
      <c r="A37" s="12"/>
      <c r="B37" s="89" t="s">
        <v>112</v>
      </c>
      <c r="C37" s="138">
        <f>SUM(C38:C40)</f>
        <v>5834.3799999999992</v>
      </c>
      <c r="D37" s="138">
        <f t="shared" ref="D37" si="12">SUM(D38:D40)</f>
        <v>112630</v>
      </c>
      <c r="E37" s="138">
        <f>SUM(E38:E41)</f>
        <v>45000</v>
      </c>
      <c r="F37" s="138">
        <f t="shared" ref="F37:G37" si="13">SUM(F38:F41)</f>
        <v>45000</v>
      </c>
      <c r="G37" s="138">
        <f t="shared" si="13"/>
        <v>45000</v>
      </c>
    </row>
    <row r="38" spans="1:7" ht="15.75" x14ac:dyDescent="0.25">
      <c r="A38" s="12"/>
      <c r="B38" s="83" t="s">
        <v>118</v>
      </c>
      <c r="C38" s="109">
        <v>4538.6499999999996</v>
      </c>
      <c r="D38" s="140">
        <v>88530</v>
      </c>
      <c r="E38" s="140">
        <v>30000</v>
      </c>
      <c r="F38" s="140">
        <v>30000</v>
      </c>
      <c r="G38" s="203">
        <v>30000</v>
      </c>
    </row>
    <row r="39" spans="1:7" ht="31.5" x14ac:dyDescent="0.25">
      <c r="A39" s="12"/>
      <c r="B39" s="84" t="s">
        <v>122</v>
      </c>
      <c r="C39" s="109">
        <v>765.73</v>
      </c>
      <c r="D39" s="140">
        <v>1100</v>
      </c>
      <c r="E39" s="140">
        <v>1100</v>
      </c>
      <c r="F39" s="140">
        <v>1100</v>
      </c>
      <c r="G39" s="203">
        <v>1100</v>
      </c>
    </row>
    <row r="40" spans="1:7" ht="31.5" x14ac:dyDescent="0.25">
      <c r="A40" s="12"/>
      <c r="B40" s="83" t="s">
        <v>121</v>
      </c>
      <c r="C40" s="109">
        <v>530</v>
      </c>
      <c r="D40" s="140">
        <v>23000</v>
      </c>
      <c r="E40" s="140">
        <v>11200</v>
      </c>
      <c r="F40" s="140">
        <v>11200</v>
      </c>
      <c r="G40" s="203">
        <v>11200</v>
      </c>
    </row>
    <row r="41" spans="1:7" ht="31.5" x14ac:dyDescent="0.25">
      <c r="A41" s="12"/>
      <c r="B41" s="83" t="s">
        <v>214</v>
      </c>
      <c r="C41" s="109">
        <v>0</v>
      </c>
      <c r="D41" s="140">
        <v>0</v>
      </c>
      <c r="E41" s="140">
        <v>2700</v>
      </c>
      <c r="F41" s="140">
        <v>2700</v>
      </c>
      <c r="G41" s="203">
        <v>2700</v>
      </c>
    </row>
    <row r="42" spans="1:7" ht="15.75" x14ac:dyDescent="0.25">
      <c r="A42" s="12"/>
      <c r="B42" s="85" t="s">
        <v>113</v>
      </c>
      <c r="C42" s="108">
        <f>SUM(C43,C45)</f>
        <v>65529.880000000005</v>
      </c>
      <c r="D42" s="108">
        <f t="shared" ref="D42:G42" si="14">SUM(D43,D45)</f>
        <v>168960</v>
      </c>
      <c r="E42" s="108">
        <f t="shared" si="14"/>
        <v>173000</v>
      </c>
      <c r="F42" s="108">
        <f t="shared" si="14"/>
        <v>173000</v>
      </c>
      <c r="G42" s="137">
        <f t="shared" si="14"/>
        <v>173000</v>
      </c>
    </row>
    <row r="43" spans="1:7" ht="15.75" x14ac:dyDescent="0.25">
      <c r="A43" s="12"/>
      <c r="B43" s="85" t="s">
        <v>178</v>
      </c>
      <c r="C43" s="108">
        <f>SUM(C44)</f>
        <v>0</v>
      </c>
      <c r="D43" s="108">
        <f t="shared" ref="D43:G43" si="15">SUM(D44)</f>
        <v>0</v>
      </c>
      <c r="E43" s="108">
        <f t="shared" si="15"/>
        <v>0</v>
      </c>
      <c r="F43" s="108">
        <f t="shared" si="15"/>
        <v>0</v>
      </c>
      <c r="G43" s="137">
        <f t="shared" si="15"/>
        <v>0</v>
      </c>
    </row>
    <row r="44" spans="1:7" ht="15.75" x14ac:dyDescent="0.25">
      <c r="A44" s="12"/>
      <c r="B44" s="110" t="s">
        <v>118</v>
      </c>
      <c r="C44" s="140">
        <v>0</v>
      </c>
      <c r="D44" s="140">
        <v>0</v>
      </c>
      <c r="E44" s="140">
        <v>0</v>
      </c>
      <c r="F44" s="140">
        <v>0</v>
      </c>
      <c r="G44" s="201">
        <v>0</v>
      </c>
    </row>
    <row r="45" spans="1:7" ht="15.75" x14ac:dyDescent="0.25">
      <c r="A45" s="12"/>
      <c r="B45" s="90" t="s">
        <v>114</v>
      </c>
      <c r="C45" s="138">
        <f>SUM(C46:C48)</f>
        <v>65529.880000000005</v>
      </c>
      <c r="D45" s="138">
        <f t="shared" ref="D45" si="16">SUM(D46:D48)</f>
        <v>168960</v>
      </c>
      <c r="E45" s="138">
        <f>SUM(E46:E49)</f>
        <v>173000</v>
      </c>
      <c r="F45" s="138">
        <f t="shared" ref="F45:G45" si="17">SUM(F46:F49)</f>
        <v>173000</v>
      </c>
      <c r="G45" s="138">
        <f t="shared" si="17"/>
        <v>173000</v>
      </c>
    </row>
    <row r="46" spans="1:7" ht="15.75" x14ac:dyDescent="0.25">
      <c r="A46" s="12"/>
      <c r="B46" s="83" t="s">
        <v>117</v>
      </c>
      <c r="C46" s="109">
        <v>0</v>
      </c>
      <c r="D46" s="140">
        <v>0</v>
      </c>
      <c r="E46" s="140">
        <v>0</v>
      </c>
      <c r="F46" s="140">
        <v>0</v>
      </c>
      <c r="G46" s="203">
        <v>0</v>
      </c>
    </row>
    <row r="47" spans="1:7" ht="15.75" x14ac:dyDescent="0.25">
      <c r="A47" s="12"/>
      <c r="B47" s="83" t="s">
        <v>118</v>
      </c>
      <c r="C47" s="109">
        <v>29127.200000000001</v>
      </c>
      <c r="D47" s="140">
        <v>82503</v>
      </c>
      <c r="E47" s="140">
        <v>102000</v>
      </c>
      <c r="F47" s="140">
        <v>102000</v>
      </c>
      <c r="G47" s="203">
        <v>102000</v>
      </c>
    </row>
    <row r="48" spans="1:7" ht="31.5" x14ac:dyDescent="0.25">
      <c r="A48" s="12"/>
      <c r="B48" s="83" t="s">
        <v>121</v>
      </c>
      <c r="C48" s="109">
        <v>36402.68</v>
      </c>
      <c r="D48" s="140">
        <v>86457</v>
      </c>
      <c r="E48" s="140">
        <v>60000</v>
      </c>
      <c r="F48" s="140">
        <v>60000</v>
      </c>
      <c r="G48" s="203">
        <v>60000</v>
      </c>
    </row>
    <row r="49" spans="1:10" ht="31.5" x14ac:dyDescent="0.25">
      <c r="A49" s="12"/>
      <c r="B49" s="83" t="s">
        <v>214</v>
      </c>
      <c r="C49" s="109">
        <v>0</v>
      </c>
      <c r="D49" s="140">
        <v>0</v>
      </c>
      <c r="E49" s="140">
        <v>11000</v>
      </c>
      <c r="F49" s="140">
        <v>11000</v>
      </c>
      <c r="G49" s="203">
        <v>11000</v>
      </c>
    </row>
    <row r="50" spans="1:10" ht="15.75" x14ac:dyDescent="0.25">
      <c r="A50" s="12"/>
      <c r="B50" s="85" t="s">
        <v>115</v>
      </c>
      <c r="C50" s="108">
        <f>SUM(C51)</f>
        <v>8553.0499999999993</v>
      </c>
      <c r="D50" s="108">
        <f t="shared" ref="D50:G50" si="18">SUM(D51)</f>
        <v>10280</v>
      </c>
      <c r="E50" s="108">
        <f t="shared" si="18"/>
        <v>11000</v>
      </c>
      <c r="F50" s="108">
        <f t="shared" si="18"/>
        <v>11000</v>
      </c>
      <c r="G50" s="137">
        <f t="shared" si="18"/>
        <v>11000</v>
      </c>
    </row>
    <row r="51" spans="1:10" ht="15.75" x14ac:dyDescent="0.25">
      <c r="A51" s="12"/>
      <c r="B51" s="89" t="s">
        <v>116</v>
      </c>
      <c r="C51" s="164">
        <f>SUM(C52)</f>
        <v>8553.0499999999993</v>
      </c>
      <c r="D51" s="164">
        <f t="shared" ref="D51:G51" si="19">SUM(D52)</f>
        <v>10280</v>
      </c>
      <c r="E51" s="164">
        <f t="shared" si="19"/>
        <v>11000</v>
      </c>
      <c r="F51" s="164">
        <f t="shared" si="19"/>
        <v>11000</v>
      </c>
      <c r="G51" s="165">
        <f t="shared" si="19"/>
        <v>11000</v>
      </c>
    </row>
    <row r="52" spans="1:10" ht="15" customHeight="1" x14ac:dyDescent="0.25">
      <c r="A52" s="12"/>
      <c r="B52" s="111" t="s">
        <v>118</v>
      </c>
      <c r="C52" s="166">
        <v>8553.0499999999993</v>
      </c>
      <c r="D52" s="166">
        <v>10280</v>
      </c>
      <c r="E52" s="166">
        <v>11000</v>
      </c>
      <c r="F52" s="166">
        <v>11000</v>
      </c>
      <c r="G52" s="204">
        <v>11000</v>
      </c>
      <c r="H52" s="7"/>
      <c r="I52" s="7"/>
      <c r="J52" s="7"/>
    </row>
    <row r="53" spans="1:10" ht="31.5" customHeight="1" x14ac:dyDescent="0.25">
      <c r="B53" s="154" t="s">
        <v>201</v>
      </c>
      <c r="C53" s="112">
        <f>SUM(C54)</f>
        <v>0</v>
      </c>
      <c r="D53" s="112">
        <f t="shared" ref="D53:G53" si="20">SUM(D54)</f>
        <v>0</v>
      </c>
      <c r="E53" s="112">
        <f t="shared" si="20"/>
        <v>0</v>
      </c>
      <c r="F53" s="112">
        <f t="shared" si="20"/>
        <v>0</v>
      </c>
      <c r="G53" s="155">
        <f t="shared" si="20"/>
        <v>0</v>
      </c>
      <c r="H53" s="7"/>
      <c r="I53" s="7"/>
      <c r="J53" s="7"/>
    </row>
    <row r="54" spans="1:10" ht="48.75" customHeight="1" x14ac:dyDescent="0.25">
      <c r="B54" s="156" t="s">
        <v>202</v>
      </c>
      <c r="C54" s="113">
        <f>SUM(C55)</f>
        <v>0</v>
      </c>
      <c r="D54" s="113">
        <f t="shared" ref="D54:G54" si="21">SUM(D55)</f>
        <v>0</v>
      </c>
      <c r="E54" s="113">
        <f t="shared" si="21"/>
        <v>0</v>
      </c>
      <c r="F54" s="113">
        <f t="shared" si="21"/>
        <v>0</v>
      </c>
      <c r="G54" s="157">
        <f t="shared" si="21"/>
        <v>0</v>
      </c>
      <c r="H54" s="7"/>
      <c r="I54" s="7"/>
      <c r="J54" s="7"/>
    </row>
    <row r="55" spans="1:10" ht="30" customHeight="1" thickBot="1" x14ac:dyDescent="0.3">
      <c r="B55" s="158" t="s">
        <v>121</v>
      </c>
      <c r="C55" s="159">
        <v>0</v>
      </c>
      <c r="D55" s="159">
        <v>0</v>
      </c>
      <c r="E55" s="159">
        <v>0</v>
      </c>
      <c r="F55" s="159">
        <v>0</v>
      </c>
      <c r="G55" s="145">
        <v>0</v>
      </c>
    </row>
  </sheetData>
  <mergeCells count="1">
    <mergeCell ref="B3:G3"/>
  </mergeCells>
  <pageMargins left="0.7" right="0.7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6"/>
  <sheetViews>
    <sheetView workbookViewId="0">
      <selection activeCell="E17" sqref="E17"/>
    </sheetView>
  </sheetViews>
  <sheetFormatPr defaultRowHeight="15" x14ac:dyDescent="0.25"/>
  <cols>
    <col min="2" max="2" width="37.7109375" customWidth="1"/>
    <col min="3" max="7" width="25.28515625" customWidth="1"/>
  </cols>
  <sheetData>
    <row r="1" spans="1:7" ht="18.75" x14ac:dyDescent="0.3">
      <c r="A1" s="17" t="s">
        <v>40</v>
      </c>
      <c r="B1" s="13"/>
      <c r="C1" s="13"/>
      <c r="D1" s="13"/>
      <c r="E1" s="13"/>
      <c r="F1" s="13"/>
      <c r="G1" s="23"/>
    </row>
    <row r="2" spans="1:7" ht="18.75" x14ac:dyDescent="0.25">
      <c r="A2" s="12"/>
      <c r="B2" s="13"/>
      <c r="C2" s="13"/>
      <c r="D2" s="13"/>
      <c r="E2" s="13"/>
      <c r="F2" s="13"/>
      <c r="G2" s="23"/>
    </row>
    <row r="3" spans="1:7" ht="15.75" customHeight="1" x14ac:dyDescent="0.25">
      <c r="A3" s="12"/>
      <c r="B3" s="226" t="s">
        <v>188</v>
      </c>
      <c r="C3" s="226"/>
      <c r="D3" s="226"/>
      <c r="E3" s="226"/>
      <c r="F3" s="226"/>
      <c r="G3" s="226"/>
    </row>
    <row r="4" spans="1:7" ht="19.5" thickBot="1" x14ac:dyDescent="0.3">
      <c r="A4" s="12"/>
      <c r="B4" s="13"/>
      <c r="C4" s="13"/>
      <c r="D4" s="13"/>
      <c r="E4" s="13"/>
      <c r="F4" s="13"/>
      <c r="G4" s="23"/>
    </row>
    <row r="5" spans="1:7" ht="15.75" x14ac:dyDescent="0.25">
      <c r="A5" s="12"/>
      <c r="B5" s="81" t="s">
        <v>8</v>
      </c>
      <c r="C5" s="59" t="s">
        <v>206</v>
      </c>
      <c r="D5" s="59" t="s">
        <v>207</v>
      </c>
      <c r="E5" s="59" t="s">
        <v>208</v>
      </c>
      <c r="F5" s="59" t="s">
        <v>184</v>
      </c>
      <c r="G5" s="122" t="s">
        <v>209</v>
      </c>
    </row>
    <row r="6" spans="1:7" ht="16.5" thickBot="1" x14ac:dyDescent="0.3">
      <c r="A6" s="12"/>
      <c r="B6" s="91">
        <v>1</v>
      </c>
      <c r="C6" s="70">
        <v>2</v>
      </c>
      <c r="D6" s="70">
        <v>5</v>
      </c>
      <c r="E6" s="70"/>
      <c r="F6" s="70"/>
      <c r="G6" s="128">
        <v>6</v>
      </c>
    </row>
    <row r="7" spans="1:7" ht="15.75" customHeight="1" thickBot="1" x14ac:dyDescent="0.3">
      <c r="A7" s="12"/>
      <c r="B7" s="94" t="s">
        <v>31</v>
      </c>
      <c r="C7" s="167">
        <f>SUM(C8)</f>
        <v>776067.56</v>
      </c>
      <c r="D7" s="167">
        <f t="shared" ref="D7:G7" si="0">SUM(D8)</f>
        <v>1245485</v>
      </c>
      <c r="E7" s="167">
        <f t="shared" si="0"/>
        <v>1299000</v>
      </c>
      <c r="F7" s="167">
        <f t="shared" si="0"/>
        <v>1349000</v>
      </c>
      <c r="G7" s="205">
        <f t="shared" si="0"/>
        <v>1381800</v>
      </c>
    </row>
    <row r="8" spans="1:7" ht="15.75" customHeight="1" x14ac:dyDescent="0.25">
      <c r="A8" s="12"/>
      <c r="B8" s="96" t="s">
        <v>123</v>
      </c>
      <c r="C8" s="168">
        <f>SUM(C9)</f>
        <v>776067.56</v>
      </c>
      <c r="D8" s="168">
        <f t="shared" ref="D8:G8" si="1">SUM(D9)</f>
        <v>1245485</v>
      </c>
      <c r="E8" s="168">
        <f t="shared" si="1"/>
        <v>1299000</v>
      </c>
      <c r="F8" s="168">
        <f t="shared" si="1"/>
        <v>1349000</v>
      </c>
      <c r="G8" s="206">
        <f t="shared" si="1"/>
        <v>1381800</v>
      </c>
    </row>
    <row r="9" spans="1:7" ht="16.5" thickBot="1" x14ac:dyDescent="0.3">
      <c r="A9" s="12"/>
      <c r="B9" s="95" t="s">
        <v>124</v>
      </c>
      <c r="C9" s="144">
        <v>776067.56</v>
      </c>
      <c r="D9" s="143">
        <v>1245485</v>
      </c>
      <c r="E9" s="143">
        <v>1299000</v>
      </c>
      <c r="F9" s="143">
        <v>1349000</v>
      </c>
      <c r="G9" s="207">
        <v>1381800</v>
      </c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12"/>
      <c r="B11" s="24"/>
      <c r="C11" s="24"/>
      <c r="D11" s="24"/>
      <c r="E11" s="24"/>
      <c r="F11" s="24"/>
      <c r="G11" s="24"/>
    </row>
    <row r="12" spans="1:7" x14ac:dyDescent="0.25">
      <c r="A12" s="12"/>
      <c r="B12" s="24"/>
      <c r="C12" s="24"/>
      <c r="D12" s="24"/>
      <c r="E12" s="24"/>
      <c r="F12" s="24"/>
      <c r="G12" s="24"/>
    </row>
    <row r="13" spans="1:7" x14ac:dyDescent="0.25">
      <c r="A13" s="12"/>
      <c r="B13" s="24"/>
      <c r="C13" s="24"/>
      <c r="D13" s="24"/>
      <c r="E13" s="24"/>
      <c r="F13" s="24"/>
      <c r="G13" s="24"/>
    </row>
    <row r="14" spans="1:7" x14ac:dyDescent="0.25">
      <c r="A14" s="12"/>
      <c r="B14" s="12"/>
      <c r="C14" s="12"/>
      <c r="D14" s="12"/>
      <c r="E14" s="12"/>
      <c r="F14" s="12"/>
      <c r="G14" s="12"/>
    </row>
    <row r="15" spans="1:7" x14ac:dyDescent="0.25">
      <c r="A15" s="12"/>
      <c r="B15" s="12"/>
      <c r="C15" s="12"/>
      <c r="D15" s="12"/>
      <c r="E15" s="12"/>
      <c r="F15" s="12"/>
      <c r="G15" s="12"/>
    </row>
    <row r="16" spans="1:7" x14ac:dyDescent="0.25">
      <c r="A16" s="12"/>
      <c r="B16" s="12"/>
      <c r="C16" s="12"/>
      <c r="D16" s="12"/>
      <c r="E16" s="12"/>
      <c r="F16" s="12"/>
      <c r="G16" s="12"/>
    </row>
  </sheetData>
  <mergeCells count="1">
    <mergeCell ref="B3:G3"/>
  </mergeCells>
  <pageMargins left="0.7" right="0.7" top="0.75" bottom="0.75" header="0.3" footer="0.3"/>
  <pageSetup paperSize="9" scale="7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86"/>
  <sheetViews>
    <sheetView workbookViewId="0">
      <selection activeCell="J80" sqref="J80"/>
    </sheetView>
  </sheetViews>
  <sheetFormatPr defaultRowHeight="15" x14ac:dyDescent="0.25"/>
  <cols>
    <col min="2" max="2" width="7.42578125" bestFit="1" customWidth="1"/>
    <col min="3" max="3" width="8.42578125" bestFit="1" customWidth="1"/>
    <col min="4" max="4" width="25.42578125" customWidth="1"/>
    <col min="5" max="5" width="32.7109375" customWidth="1"/>
    <col min="6" max="11" width="24.28515625" customWidth="1"/>
  </cols>
  <sheetData>
    <row r="1" spans="1:11" ht="18.75" x14ac:dyDescent="0.3">
      <c r="A1" s="17" t="s">
        <v>40</v>
      </c>
      <c r="B1" s="13"/>
      <c r="C1" s="13"/>
      <c r="D1" s="13"/>
      <c r="E1" s="13"/>
      <c r="F1" s="13"/>
      <c r="G1" s="13"/>
      <c r="H1" s="13"/>
      <c r="I1" s="13"/>
      <c r="J1" s="13"/>
      <c r="K1" s="3"/>
    </row>
    <row r="2" spans="1:11" ht="18.75" x14ac:dyDescent="0.25">
      <c r="A2" s="12"/>
      <c r="B2" s="13"/>
      <c r="C2" s="13"/>
      <c r="D2" s="13"/>
      <c r="E2" s="13"/>
      <c r="F2" s="13"/>
      <c r="G2" s="13"/>
      <c r="H2" s="13"/>
      <c r="I2" s="13"/>
      <c r="J2" s="13"/>
      <c r="K2" s="3"/>
    </row>
    <row r="3" spans="1:11" ht="18" customHeight="1" x14ac:dyDescent="0.25">
      <c r="A3" s="12"/>
      <c r="B3" s="226" t="s">
        <v>9</v>
      </c>
      <c r="C3" s="226"/>
      <c r="D3" s="226"/>
      <c r="E3" s="226"/>
      <c r="F3" s="226"/>
      <c r="G3" s="226"/>
      <c r="H3" s="226"/>
      <c r="I3" s="226"/>
      <c r="J3" s="226"/>
      <c r="K3" s="4"/>
    </row>
    <row r="4" spans="1:11" ht="18.75" x14ac:dyDescent="0.25">
      <c r="A4" s="12"/>
      <c r="B4" s="13"/>
      <c r="C4" s="13"/>
      <c r="D4" s="13"/>
      <c r="E4" s="13"/>
      <c r="F4" s="13"/>
      <c r="G4" s="13"/>
      <c r="H4" s="13"/>
      <c r="I4" s="13"/>
      <c r="J4" s="13"/>
      <c r="K4" s="3"/>
    </row>
    <row r="5" spans="1:11" ht="16.5" x14ac:dyDescent="0.25">
      <c r="A5" s="12"/>
      <c r="B5" s="313" t="s">
        <v>189</v>
      </c>
      <c r="C5" s="313"/>
      <c r="D5" s="313"/>
      <c r="E5" s="313"/>
      <c r="F5" s="313"/>
      <c r="G5" s="313"/>
      <c r="H5" s="313"/>
      <c r="I5" s="313"/>
      <c r="J5" s="313"/>
    </row>
    <row r="6" spans="1:11" ht="19.5" thickBot="1" x14ac:dyDescent="0.3">
      <c r="A6" s="12"/>
      <c r="B6" s="13"/>
      <c r="C6" s="13"/>
      <c r="D6" s="13"/>
      <c r="E6" s="13"/>
      <c r="F6" s="13"/>
      <c r="G6" s="13"/>
      <c r="H6" s="13"/>
      <c r="I6" s="13"/>
      <c r="J6" s="13"/>
    </row>
    <row r="7" spans="1:11" ht="31.5" x14ac:dyDescent="0.25">
      <c r="A7" s="12"/>
      <c r="B7" s="314" t="s">
        <v>8</v>
      </c>
      <c r="C7" s="315"/>
      <c r="D7" s="315"/>
      <c r="E7" s="316"/>
      <c r="F7" s="59" t="s">
        <v>206</v>
      </c>
      <c r="G7" s="59" t="s">
        <v>207</v>
      </c>
      <c r="H7" s="59" t="s">
        <v>208</v>
      </c>
      <c r="I7" s="59" t="s">
        <v>184</v>
      </c>
      <c r="J7" s="122" t="s">
        <v>209</v>
      </c>
    </row>
    <row r="8" spans="1:11" s="9" customFormat="1" ht="15.75" x14ac:dyDescent="0.2">
      <c r="A8" s="40"/>
      <c r="B8" s="317">
        <v>1</v>
      </c>
      <c r="C8" s="318"/>
      <c r="D8" s="318"/>
      <c r="E8" s="319"/>
      <c r="F8" s="46">
        <v>3</v>
      </c>
      <c r="G8" s="46">
        <v>4</v>
      </c>
      <c r="H8" s="46"/>
      <c r="I8" s="46"/>
      <c r="J8" s="117">
        <v>5</v>
      </c>
    </row>
    <row r="9" spans="1:11" ht="19.5" customHeight="1" x14ac:dyDescent="0.25">
      <c r="A9" s="12"/>
      <c r="B9" s="320" t="s">
        <v>125</v>
      </c>
      <c r="C9" s="321"/>
      <c r="D9" s="321"/>
      <c r="E9" s="322"/>
      <c r="F9" s="170">
        <f>SUM(F10,F12,F14,F16,F19,F21)</f>
        <v>776067.56</v>
      </c>
      <c r="G9" s="170">
        <f t="shared" ref="G9:J9" si="0">SUM(G10,G12,G14,G16,G19,G21)</f>
        <v>1245485</v>
      </c>
      <c r="H9" s="170">
        <f t="shared" si="0"/>
        <v>1299000</v>
      </c>
      <c r="I9" s="170">
        <f t="shared" si="0"/>
        <v>1349000</v>
      </c>
      <c r="J9" s="171">
        <f t="shared" si="0"/>
        <v>1381800</v>
      </c>
    </row>
    <row r="10" spans="1:11" ht="20.100000000000001" customHeight="1" x14ac:dyDescent="0.25">
      <c r="A10" s="12"/>
      <c r="B10" s="298" t="s">
        <v>126</v>
      </c>
      <c r="C10" s="299"/>
      <c r="D10" s="299"/>
      <c r="E10" s="300"/>
      <c r="F10" s="172">
        <f t="shared" ref="F10:J10" si="1">SUM(F11)</f>
        <v>595871.34</v>
      </c>
      <c r="G10" s="172">
        <f t="shared" si="1"/>
        <v>752115</v>
      </c>
      <c r="H10" s="172">
        <f t="shared" si="1"/>
        <v>950000</v>
      </c>
      <c r="I10" s="172">
        <f t="shared" si="1"/>
        <v>1000000</v>
      </c>
      <c r="J10" s="173">
        <f t="shared" si="1"/>
        <v>1032800</v>
      </c>
    </row>
    <row r="11" spans="1:11" ht="20.100000000000001" customHeight="1" x14ac:dyDescent="0.25">
      <c r="A11" s="12"/>
      <c r="B11" s="295" t="s">
        <v>127</v>
      </c>
      <c r="C11" s="296"/>
      <c r="D11" s="296"/>
      <c r="E11" s="297"/>
      <c r="F11" s="174">
        <v>595871.34</v>
      </c>
      <c r="G11" s="175">
        <v>752115</v>
      </c>
      <c r="H11" s="175">
        <v>950000</v>
      </c>
      <c r="I11" s="175">
        <v>1000000</v>
      </c>
      <c r="J11" s="201">
        <v>1032800</v>
      </c>
    </row>
    <row r="12" spans="1:11" ht="20.100000000000001" customHeight="1" x14ac:dyDescent="0.25">
      <c r="A12" s="12"/>
      <c r="B12" s="298" t="s">
        <v>128</v>
      </c>
      <c r="C12" s="299"/>
      <c r="D12" s="299"/>
      <c r="E12" s="300"/>
      <c r="F12" s="172">
        <f t="shared" ref="F12:J12" si="2">SUM(F13)</f>
        <v>100278.91</v>
      </c>
      <c r="G12" s="172">
        <f t="shared" si="2"/>
        <v>201500</v>
      </c>
      <c r="H12" s="172">
        <f t="shared" si="2"/>
        <v>120000</v>
      </c>
      <c r="I12" s="172">
        <f t="shared" si="2"/>
        <v>120000</v>
      </c>
      <c r="J12" s="173">
        <f t="shared" si="2"/>
        <v>120000</v>
      </c>
    </row>
    <row r="13" spans="1:11" ht="20.100000000000001" customHeight="1" x14ac:dyDescent="0.25">
      <c r="A13" s="12"/>
      <c r="B13" s="295" t="s">
        <v>129</v>
      </c>
      <c r="C13" s="296"/>
      <c r="D13" s="296"/>
      <c r="E13" s="297"/>
      <c r="F13" s="174">
        <v>100278.91</v>
      </c>
      <c r="G13" s="175">
        <v>201500</v>
      </c>
      <c r="H13" s="175">
        <v>120000</v>
      </c>
      <c r="I13" s="175">
        <v>120000</v>
      </c>
      <c r="J13" s="201">
        <v>120000</v>
      </c>
    </row>
    <row r="14" spans="1:11" ht="20.100000000000001" customHeight="1" x14ac:dyDescent="0.25">
      <c r="A14" s="12"/>
      <c r="B14" s="298" t="s">
        <v>130</v>
      </c>
      <c r="C14" s="299"/>
      <c r="D14" s="299"/>
      <c r="E14" s="300"/>
      <c r="F14" s="172">
        <f t="shared" ref="F14:J14" si="3">SUM(F15)</f>
        <v>5834.38</v>
      </c>
      <c r="G14" s="172">
        <f t="shared" si="3"/>
        <v>112630</v>
      </c>
      <c r="H14" s="172">
        <f t="shared" si="3"/>
        <v>45000</v>
      </c>
      <c r="I14" s="172">
        <f t="shared" si="3"/>
        <v>45000</v>
      </c>
      <c r="J14" s="173">
        <f t="shared" si="3"/>
        <v>45000</v>
      </c>
    </row>
    <row r="15" spans="1:11" ht="20.100000000000001" customHeight="1" x14ac:dyDescent="0.25">
      <c r="A15" s="12"/>
      <c r="B15" s="295" t="s">
        <v>131</v>
      </c>
      <c r="C15" s="296"/>
      <c r="D15" s="296"/>
      <c r="E15" s="297"/>
      <c r="F15" s="174">
        <v>5834.38</v>
      </c>
      <c r="G15" s="175">
        <v>112630</v>
      </c>
      <c r="H15" s="175">
        <v>45000</v>
      </c>
      <c r="I15" s="175">
        <v>45000</v>
      </c>
      <c r="J15" s="201">
        <v>45000</v>
      </c>
    </row>
    <row r="16" spans="1:11" ht="20.100000000000001" customHeight="1" x14ac:dyDescent="0.25">
      <c r="A16" s="12"/>
      <c r="B16" s="298" t="s">
        <v>132</v>
      </c>
      <c r="C16" s="299"/>
      <c r="D16" s="299"/>
      <c r="E16" s="300"/>
      <c r="F16" s="172">
        <f>SUM(F17:F18)</f>
        <v>65529.88</v>
      </c>
      <c r="G16" s="172">
        <f t="shared" ref="G16:J16" si="4">SUM(G18)</f>
        <v>168960</v>
      </c>
      <c r="H16" s="172">
        <f t="shared" si="4"/>
        <v>173000</v>
      </c>
      <c r="I16" s="172">
        <f t="shared" si="4"/>
        <v>173000</v>
      </c>
      <c r="J16" s="173">
        <f t="shared" si="4"/>
        <v>173000</v>
      </c>
    </row>
    <row r="17" spans="1:11" ht="20.100000000000001" customHeight="1" x14ac:dyDescent="0.25">
      <c r="A17" s="12"/>
      <c r="B17" s="304" t="s">
        <v>193</v>
      </c>
      <c r="C17" s="305"/>
      <c r="D17" s="305"/>
      <c r="E17" s="306"/>
      <c r="F17" s="175">
        <v>0</v>
      </c>
      <c r="G17" s="175">
        <v>0</v>
      </c>
      <c r="H17" s="175">
        <v>0</v>
      </c>
      <c r="I17" s="175">
        <v>0</v>
      </c>
      <c r="J17" s="208">
        <v>0</v>
      </c>
    </row>
    <row r="18" spans="1:11" ht="20.100000000000001" customHeight="1" x14ac:dyDescent="0.25">
      <c r="A18" s="12"/>
      <c r="B18" s="295" t="s">
        <v>133</v>
      </c>
      <c r="C18" s="296"/>
      <c r="D18" s="296"/>
      <c r="E18" s="297"/>
      <c r="F18" s="174">
        <v>65529.88</v>
      </c>
      <c r="G18" s="175">
        <v>168960</v>
      </c>
      <c r="H18" s="175">
        <v>173000</v>
      </c>
      <c r="I18" s="175">
        <v>173000</v>
      </c>
      <c r="J18" s="201">
        <v>173000</v>
      </c>
      <c r="K18" s="97"/>
    </row>
    <row r="19" spans="1:11" ht="20.100000000000001" customHeight="1" x14ac:dyDescent="0.25">
      <c r="A19" s="12"/>
      <c r="B19" s="298" t="s">
        <v>134</v>
      </c>
      <c r="C19" s="299"/>
      <c r="D19" s="299"/>
      <c r="E19" s="300"/>
      <c r="F19" s="172">
        <f t="shared" ref="F19:J19" si="5">SUM(F20)</f>
        <v>8553.0499999999993</v>
      </c>
      <c r="G19" s="172">
        <f t="shared" si="5"/>
        <v>10280</v>
      </c>
      <c r="H19" s="172">
        <f t="shared" si="5"/>
        <v>11000</v>
      </c>
      <c r="I19" s="172">
        <f t="shared" si="5"/>
        <v>11000</v>
      </c>
      <c r="J19" s="173">
        <f t="shared" si="5"/>
        <v>11000</v>
      </c>
    </row>
    <row r="20" spans="1:11" ht="20.100000000000001" customHeight="1" x14ac:dyDescent="0.25">
      <c r="A20" s="12"/>
      <c r="B20" s="295" t="s">
        <v>135</v>
      </c>
      <c r="C20" s="296"/>
      <c r="D20" s="296"/>
      <c r="E20" s="297"/>
      <c r="F20" s="174">
        <v>8553.0499999999993</v>
      </c>
      <c r="G20" s="175">
        <v>10280</v>
      </c>
      <c r="H20" s="175">
        <v>11000</v>
      </c>
      <c r="I20" s="175">
        <v>11000</v>
      </c>
      <c r="J20" s="201">
        <v>11000</v>
      </c>
    </row>
    <row r="21" spans="1:11" ht="33" customHeight="1" x14ac:dyDescent="0.25">
      <c r="A21" s="12"/>
      <c r="B21" s="307" t="s">
        <v>194</v>
      </c>
      <c r="C21" s="308"/>
      <c r="D21" s="308"/>
      <c r="E21" s="309"/>
      <c r="F21" s="172">
        <f>SUM(F22)</f>
        <v>0</v>
      </c>
      <c r="G21" s="172">
        <f t="shared" ref="G21:J21" si="6">SUM(G22)</f>
        <v>0</v>
      </c>
      <c r="H21" s="172">
        <f t="shared" si="6"/>
        <v>0</v>
      </c>
      <c r="I21" s="172">
        <f t="shared" si="6"/>
        <v>0</v>
      </c>
      <c r="J21" s="173">
        <f t="shared" si="6"/>
        <v>0</v>
      </c>
    </row>
    <row r="22" spans="1:11" ht="32.25" customHeight="1" x14ac:dyDescent="0.25">
      <c r="A22" s="12"/>
      <c r="B22" s="310" t="s">
        <v>195</v>
      </c>
      <c r="C22" s="311"/>
      <c r="D22" s="311"/>
      <c r="E22" s="312"/>
      <c r="F22" s="174">
        <v>0</v>
      </c>
      <c r="G22" s="175">
        <v>0</v>
      </c>
      <c r="H22" s="175">
        <v>0</v>
      </c>
      <c r="I22" s="175">
        <v>0</v>
      </c>
      <c r="J22" s="208">
        <v>0</v>
      </c>
    </row>
    <row r="23" spans="1:11" ht="30.75" customHeight="1" x14ac:dyDescent="0.25">
      <c r="A23" s="12"/>
      <c r="B23" s="301" t="s">
        <v>136</v>
      </c>
      <c r="C23" s="302"/>
      <c r="D23" s="302"/>
      <c r="E23" s="303"/>
      <c r="F23" s="176">
        <f t="shared" ref="F23:J23" si="7">SUM(F24)</f>
        <v>776067.55999999994</v>
      </c>
      <c r="G23" s="176">
        <f t="shared" si="7"/>
        <v>1245485</v>
      </c>
      <c r="H23" s="176">
        <f t="shared" si="7"/>
        <v>1299000</v>
      </c>
      <c r="I23" s="176">
        <f t="shared" si="7"/>
        <v>1349000</v>
      </c>
      <c r="J23" s="177">
        <f t="shared" si="7"/>
        <v>1381800</v>
      </c>
    </row>
    <row r="24" spans="1:11" ht="20.100000000000001" customHeight="1" x14ac:dyDescent="0.25">
      <c r="A24" s="12"/>
      <c r="B24" s="286" t="s">
        <v>137</v>
      </c>
      <c r="C24" s="287"/>
      <c r="D24" s="287"/>
      <c r="E24" s="288"/>
      <c r="F24" s="178">
        <f t="shared" ref="F24:J24" si="8">SUM(F25,F61,F80)</f>
        <v>776067.55999999994</v>
      </c>
      <c r="G24" s="178">
        <f t="shared" si="8"/>
        <v>1245485</v>
      </c>
      <c r="H24" s="178">
        <f t="shared" si="8"/>
        <v>1299000</v>
      </c>
      <c r="I24" s="178">
        <f t="shared" si="8"/>
        <v>1349000</v>
      </c>
      <c r="J24" s="179">
        <f t="shared" si="8"/>
        <v>1381800</v>
      </c>
    </row>
    <row r="25" spans="1:11" ht="20.100000000000001" customHeight="1" x14ac:dyDescent="0.25">
      <c r="B25" s="286" t="s">
        <v>138</v>
      </c>
      <c r="C25" s="287"/>
      <c r="D25" s="287"/>
      <c r="E25" s="288"/>
      <c r="F25" s="178">
        <f t="shared" ref="F25:J25" si="9">SUM(F26)</f>
        <v>551657.34</v>
      </c>
      <c r="G25" s="178">
        <f t="shared" si="9"/>
        <v>729915</v>
      </c>
      <c r="H25" s="178">
        <f t="shared" si="9"/>
        <v>918400</v>
      </c>
      <c r="I25" s="178">
        <f t="shared" si="9"/>
        <v>950600</v>
      </c>
      <c r="J25" s="179">
        <f t="shared" si="9"/>
        <v>966100</v>
      </c>
    </row>
    <row r="26" spans="1:11" ht="20.100000000000001" customHeight="1" x14ac:dyDescent="0.25">
      <c r="B26" s="289" t="s">
        <v>126</v>
      </c>
      <c r="C26" s="290"/>
      <c r="D26" s="290"/>
      <c r="E26" s="291"/>
      <c r="F26" s="180">
        <f t="shared" ref="F26:J26" si="10">SUM(F27)</f>
        <v>551657.34</v>
      </c>
      <c r="G26" s="180">
        <f t="shared" si="10"/>
        <v>729915</v>
      </c>
      <c r="H26" s="180">
        <f t="shared" si="10"/>
        <v>918400</v>
      </c>
      <c r="I26" s="180">
        <f t="shared" si="10"/>
        <v>950600</v>
      </c>
      <c r="J26" s="181">
        <f t="shared" si="10"/>
        <v>966100</v>
      </c>
    </row>
    <row r="27" spans="1:11" ht="20.100000000000001" customHeight="1" x14ac:dyDescent="0.25">
      <c r="B27" s="289" t="s">
        <v>127</v>
      </c>
      <c r="C27" s="290"/>
      <c r="D27" s="290"/>
      <c r="E27" s="291"/>
      <c r="F27" s="180">
        <f t="shared" ref="F27:J27" si="11">SUM(F28,F32,F55,F57)</f>
        <v>551657.34</v>
      </c>
      <c r="G27" s="180">
        <f t="shared" si="11"/>
        <v>729915</v>
      </c>
      <c r="H27" s="180">
        <f t="shared" si="11"/>
        <v>918400</v>
      </c>
      <c r="I27" s="180">
        <f t="shared" si="11"/>
        <v>950600</v>
      </c>
      <c r="J27" s="181">
        <f t="shared" si="11"/>
        <v>966100</v>
      </c>
    </row>
    <row r="28" spans="1:11" ht="20.100000000000001" customHeight="1" x14ac:dyDescent="0.25">
      <c r="B28" s="292" t="s">
        <v>117</v>
      </c>
      <c r="C28" s="293"/>
      <c r="D28" s="293"/>
      <c r="E28" s="294"/>
      <c r="F28" s="182">
        <f t="shared" ref="F28:J28" si="12">SUM(F29:F31)</f>
        <v>323046.00999999995</v>
      </c>
      <c r="G28" s="182">
        <f t="shared" si="12"/>
        <v>499533</v>
      </c>
      <c r="H28" s="182">
        <f t="shared" si="12"/>
        <v>683635</v>
      </c>
      <c r="I28" s="182">
        <f t="shared" si="12"/>
        <v>687200</v>
      </c>
      <c r="J28" s="183">
        <f t="shared" si="12"/>
        <v>690700</v>
      </c>
    </row>
    <row r="29" spans="1:11" ht="20.100000000000001" customHeight="1" x14ac:dyDescent="0.25">
      <c r="B29" s="268" t="s">
        <v>139</v>
      </c>
      <c r="C29" s="269"/>
      <c r="D29" s="269"/>
      <c r="E29" s="270"/>
      <c r="F29" s="42">
        <v>264717.43</v>
      </c>
      <c r="G29" s="42">
        <v>415000</v>
      </c>
      <c r="H29" s="42">
        <v>570500</v>
      </c>
      <c r="I29" s="42">
        <v>573500</v>
      </c>
      <c r="J29" s="203">
        <v>576500</v>
      </c>
    </row>
    <row r="30" spans="1:11" ht="20.100000000000001" customHeight="1" x14ac:dyDescent="0.25">
      <c r="B30" s="268" t="s">
        <v>140</v>
      </c>
      <c r="C30" s="269"/>
      <c r="D30" s="269"/>
      <c r="E30" s="270"/>
      <c r="F30" s="42">
        <v>14650.23</v>
      </c>
      <c r="G30" s="42">
        <v>16057</v>
      </c>
      <c r="H30" s="42">
        <v>19000</v>
      </c>
      <c r="I30" s="42">
        <v>19000</v>
      </c>
      <c r="J30" s="203">
        <v>19000</v>
      </c>
    </row>
    <row r="31" spans="1:11" ht="20.100000000000001" customHeight="1" x14ac:dyDescent="0.25">
      <c r="B31" s="268" t="s">
        <v>141</v>
      </c>
      <c r="C31" s="269"/>
      <c r="D31" s="269"/>
      <c r="E31" s="270"/>
      <c r="F31" s="42">
        <v>43678.35</v>
      </c>
      <c r="G31" s="42">
        <v>68476</v>
      </c>
      <c r="H31" s="42">
        <v>94135</v>
      </c>
      <c r="I31" s="42">
        <v>94700</v>
      </c>
      <c r="J31" s="203">
        <v>95200</v>
      </c>
    </row>
    <row r="32" spans="1:11" ht="20.100000000000001" customHeight="1" x14ac:dyDescent="0.25">
      <c r="B32" s="274" t="s">
        <v>118</v>
      </c>
      <c r="C32" s="275"/>
      <c r="D32" s="275"/>
      <c r="E32" s="276"/>
      <c r="F32" s="184">
        <f t="shared" ref="F32:J32" si="13">SUM(F33,F34:F54)</f>
        <v>220246.33000000002</v>
      </c>
      <c r="G32" s="184">
        <f t="shared" si="13"/>
        <v>224923</v>
      </c>
      <c r="H32" s="184">
        <f t="shared" si="13"/>
        <v>231500</v>
      </c>
      <c r="I32" s="184">
        <f t="shared" si="13"/>
        <v>257400</v>
      </c>
      <c r="J32" s="185">
        <f t="shared" si="13"/>
        <v>269400</v>
      </c>
    </row>
    <row r="33" spans="2:10" ht="20.100000000000001" customHeight="1" x14ac:dyDescent="0.25">
      <c r="B33" s="268" t="s">
        <v>142</v>
      </c>
      <c r="C33" s="269"/>
      <c r="D33" s="269"/>
      <c r="E33" s="270"/>
      <c r="F33" s="42">
        <v>5784.56</v>
      </c>
      <c r="G33" s="42">
        <v>4340</v>
      </c>
      <c r="H33" s="42">
        <v>3000</v>
      </c>
      <c r="I33" s="42">
        <v>5000</v>
      </c>
      <c r="J33" s="203">
        <v>5000</v>
      </c>
    </row>
    <row r="34" spans="2:10" ht="20.100000000000001" customHeight="1" x14ac:dyDescent="0.25">
      <c r="B34" s="268" t="s">
        <v>143</v>
      </c>
      <c r="C34" s="269"/>
      <c r="D34" s="269"/>
      <c r="E34" s="270"/>
      <c r="F34" s="42">
        <v>28198.33</v>
      </c>
      <c r="G34" s="42">
        <v>32009</v>
      </c>
      <c r="H34" s="42">
        <v>47000</v>
      </c>
      <c r="I34" s="42">
        <v>47000</v>
      </c>
      <c r="J34" s="203">
        <v>47000</v>
      </c>
    </row>
    <row r="35" spans="2:10" ht="20.100000000000001" customHeight="1" x14ac:dyDescent="0.25">
      <c r="B35" s="268" t="s">
        <v>144</v>
      </c>
      <c r="C35" s="269"/>
      <c r="D35" s="269"/>
      <c r="E35" s="270"/>
      <c r="F35" s="42">
        <v>2933</v>
      </c>
      <c r="G35" s="42">
        <v>2500</v>
      </c>
      <c r="H35" s="42">
        <v>2000</v>
      </c>
      <c r="I35" s="42">
        <v>3000</v>
      </c>
      <c r="J35" s="203">
        <v>3000</v>
      </c>
    </row>
    <row r="36" spans="2:10" ht="20.100000000000001" customHeight="1" x14ac:dyDescent="0.25">
      <c r="B36" s="268" t="s">
        <v>145</v>
      </c>
      <c r="C36" s="269"/>
      <c r="D36" s="269"/>
      <c r="E36" s="270"/>
      <c r="F36" s="42">
        <v>6139.89</v>
      </c>
      <c r="G36" s="42">
        <v>12000</v>
      </c>
      <c r="H36" s="42">
        <v>10000</v>
      </c>
      <c r="I36" s="42">
        <v>12000</v>
      </c>
      <c r="J36" s="203">
        <v>12000</v>
      </c>
    </row>
    <row r="37" spans="2:10" ht="20.100000000000001" customHeight="1" x14ac:dyDescent="0.25">
      <c r="B37" s="268" t="s">
        <v>146</v>
      </c>
      <c r="C37" s="269"/>
      <c r="D37" s="269"/>
      <c r="E37" s="270"/>
      <c r="F37" s="42">
        <v>21322.82</v>
      </c>
      <c r="G37" s="42">
        <v>27100</v>
      </c>
      <c r="H37" s="42">
        <v>28000</v>
      </c>
      <c r="I37" s="42">
        <v>30000</v>
      </c>
      <c r="J37" s="203">
        <v>35000</v>
      </c>
    </row>
    <row r="38" spans="2:10" ht="20.100000000000001" customHeight="1" x14ac:dyDescent="0.25">
      <c r="B38" s="268" t="s">
        <v>147</v>
      </c>
      <c r="C38" s="269"/>
      <c r="D38" s="269"/>
      <c r="E38" s="270"/>
      <c r="F38" s="42">
        <v>1833.74</v>
      </c>
      <c r="G38" s="42">
        <v>2060</v>
      </c>
      <c r="H38" s="42">
        <v>2000</v>
      </c>
      <c r="I38" s="42">
        <v>3000</v>
      </c>
      <c r="J38" s="203">
        <v>3000</v>
      </c>
    </row>
    <row r="39" spans="2:10" ht="20.100000000000001" customHeight="1" x14ac:dyDescent="0.25">
      <c r="B39" s="268" t="s">
        <v>148</v>
      </c>
      <c r="C39" s="269"/>
      <c r="D39" s="269"/>
      <c r="E39" s="270"/>
      <c r="F39" s="42">
        <v>1884.32</v>
      </c>
      <c r="G39" s="42">
        <v>4000</v>
      </c>
      <c r="H39" s="42">
        <v>1000</v>
      </c>
      <c r="I39" s="42">
        <v>3000</v>
      </c>
      <c r="J39" s="203">
        <v>5000</v>
      </c>
    </row>
    <row r="40" spans="2:10" ht="20.100000000000001" customHeight="1" x14ac:dyDescent="0.25">
      <c r="B40" s="268" t="s">
        <v>149</v>
      </c>
      <c r="C40" s="269"/>
      <c r="D40" s="269"/>
      <c r="E40" s="270"/>
      <c r="F40" s="42">
        <v>11646.69</v>
      </c>
      <c r="G40" s="42">
        <v>1500</v>
      </c>
      <c r="H40" s="42">
        <v>1000</v>
      </c>
      <c r="I40" s="42">
        <v>3000</v>
      </c>
      <c r="J40" s="203">
        <v>5000</v>
      </c>
    </row>
    <row r="41" spans="2:10" ht="20.100000000000001" customHeight="1" x14ac:dyDescent="0.25">
      <c r="B41" s="268" t="s">
        <v>150</v>
      </c>
      <c r="C41" s="269"/>
      <c r="D41" s="269"/>
      <c r="E41" s="270"/>
      <c r="F41" s="42">
        <v>16040.1</v>
      </c>
      <c r="G41" s="42">
        <v>17214</v>
      </c>
      <c r="H41" s="42">
        <v>14000</v>
      </c>
      <c r="I41" s="42">
        <v>18000</v>
      </c>
      <c r="J41" s="203">
        <v>18000</v>
      </c>
    </row>
    <row r="42" spans="2:10" ht="20.100000000000001" customHeight="1" x14ac:dyDescent="0.25">
      <c r="B42" s="268" t="s">
        <v>151</v>
      </c>
      <c r="C42" s="269"/>
      <c r="D42" s="269"/>
      <c r="E42" s="270"/>
      <c r="F42" s="42">
        <v>33414</v>
      </c>
      <c r="G42" s="42">
        <v>32000</v>
      </c>
      <c r="H42" s="42">
        <v>30000</v>
      </c>
      <c r="I42" s="42">
        <v>30000</v>
      </c>
      <c r="J42" s="203">
        <v>32000</v>
      </c>
    </row>
    <row r="43" spans="2:10" ht="20.100000000000001" customHeight="1" x14ac:dyDescent="0.25">
      <c r="B43" s="268" t="s">
        <v>152</v>
      </c>
      <c r="C43" s="269"/>
      <c r="D43" s="269"/>
      <c r="E43" s="270"/>
      <c r="F43" s="42">
        <v>15388.65</v>
      </c>
      <c r="G43" s="42">
        <v>10000</v>
      </c>
      <c r="H43" s="42">
        <v>10100</v>
      </c>
      <c r="I43" s="42">
        <v>15000</v>
      </c>
      <c r="J43" s="203">
        <v>15000</v>
      </c>
    </row>
    <row r="44" spans="2:10" ht="20.100000000000001" customHeight="1" x14ac:dyDescent="0.25">
      <c r="B44" s="268" t="s">
        <v>153</v>
      </c>
      <c r="C44" s="269"/>
      <c r="D44" s="269"/>
      <c r="E44" s="270"/>
      <c r="F44" s="42">
        <v>12338.37</v>
      </c>
      <c r="G44" s="42">
        <v>13600</v>
      </c>
      <c r="H44" s="42">
        <v>13000</v>
      </c>
      <c r="I44" s="42">
        <v>14000</v>
      </c>
      <c r="J44" s="203">
        <v>14000</v>
      </c>
    </row>
    <row r="45" spans="2:10" ht="20.100000000000001" customHeight="1" x14ac:dyDescent="0.25">
      <c r="B45" s="268" t="s">
        <v>154</v>
      </c>
      <c r="C45" s="269"/>
      <c r="D45" s="269"/>
      <c r="E45" s="270"/>
      <c r="F45" s="42">
        <v>3823.65</v>
      </c>
      <c r="G45" s="42">
        <v>3500</v>
      </c>
      <c r="H45" s="42">
        <v>3500</v>
      </c>
      <c r="I45" s="42">
        <v>3500</v>
      </c>
      <c r="J45" s="203">
        <v>3500</v>
      </c>
    </row>
    <row r="46" spans="2:10" ht="20.100000000000001" customHeight="1" x14ac:dyDescent="0.25">
      <c r="B46" s="268" t="s">
        <v>155</v>
      </c>
      <c r="C46" s="269"/>
      <c r="D46" s="269"/>
      <c r="E46" s="270"/>
      <c r="F46" s="42">
        <v>5027.28</v>
      </c>
      <c r="G46" s="42">
        <v>200</v>
      </c>
      <c r="H46" s="42">
        <v>1000</v>
      </c>
      <c r="I46" s="42">
        <v>2000</v>
      </c>
      <c r="J46" s="203">
        <v>2000</v>
      </c>
    </row>
    <row r="47" spans="2:10" ht="20.100000000000001" customHeight="1" x14ac:dyDescent="0.25">
      <c r="B47" s="268" t="s">
        <v>156</v>
      </c>
      <c r="C47" s="269"/>
      <c r="D47" s="269"/>
      <c r="E47" s="270"/>
      <c r="F47" s="42">
        <v>10612.17</v>
      </c>
      <c r="G47" s="42">
        <v>13000</v>
      </c>
      <c r="H47" s="42">
        <v>13000</v>
      </c>
      <c r="I47" s="42">
        <v>15000</v>
      </c>
      <c r="J47" s="203">
        <v>15000</v>
      </c>
    </row>
    <row r="48" spans="2:10" ht="20.100000000000001" customHeight="1" x14ac:dyDescent="0.25">
      <c r="B48" s="268" t="s">
        <v>157</v>
      </c>
      <c r="C48" s="269"/>
      <c r="D48" s="269"/>
      <c r="E48" s="270"/>
      <c r="F48" s="42">
        <v>9951.75</v>
      </c>
      <c r="G48" s="42">
        <v>12000</v>
      </c>
      <c r="H48" s="42">
        <v>14000</v>
      </c>
      <c r="I48" s="42">
        <v>14000</v>
      </c>
      <c r="J48" s="203">
        <v>14000</v>
      </c>
    </row>
    <row r="49" spans="2:10" ht="20.100000000000001" customHeight="1" x14ac:dyDescent="0.25">
      <c r="B49" s="268" t="s">
        <v>158</v>
      </c>
      <c r="C49" s="269"/>
      <c r="D49" s="269"/>
      <c r="E49" s="270"/>
      <c r="F49" s="42">
        <v>15823.96</v>
      </c>
      <c r="G49" s="42">
        <v>19300</v>
      </c>
      <c r="H49" s="42">
        <v>20000</v>
      </c>
      <c r="I49" s="42">
        <v>20000</v>
      </c>
      <c r="J49" s="203">
        <v>20000</v>
      </c>
    </row>
    <row r="50" spans="2:10" ht="20.100000000000001" customHeight="1" x14ac:dyDescent="0.25">
      <c r="B50" s="268" t="s">
        <v>159</v>
      </c>
      <c r="C50" s="269"/>
      <c r="D50" s="269"/>
      <c r="E50" s="270"/>
      <c r="F50" s="42">
        <v>5092.5200000000004</v>
      </c>
      <c r="G50" s="42">
        <v>7500</v>
      </c>
      <c r="H50" s="42">
        <v>7500</v>
      </c>
      <c r="I50" s="42">
        <v>7500</v>
      </c>
      <c r="J50" s="203">
        <v>7500</v>
      </c>
    </row>
    <row r="51" spans="2:10" ht="20.100000000000001" customHeight="1" x14ac:dyDescent="0.25">
      <c r="B51" s="268" t="s">
        <v>160</v>
      </c>
      <c r="C51" s="269"/>
      <c r="D51" s="269"/>
      <c r="E51" s="270"/>
      <c r="F51" s="42">
        <v>11448.42</v>
      </c>
      <c r="G51" s="42">
        <v>9500</v>
      </c>
      <c r="H51" s="42">
        <v>9000</v>
      </c>
      <c r="I51" s="42">
        <v>10000</v>
      </c>
      <c r="J51" s="203">
        <v>11000</v>
      </c>
    </row>
    <row r="52" spans="2:10" ht="20.100000000000001" customHeight="1" x14ac:dyDescent="0.25">
      <c r="B52" s="268" t="s">
        <v>161</v>
      </c>
      <c r="C52" s="269"/>
      <c r="D52" s="269"/>
      <c r="E52" s="270"/>
      <c r="F52" s="42">
        <v>844.54</v>
      </c>
      <c r="G52" s="42">
        <v>850</v>
      </c>
      <c r="H52" s="42">
        <v>850</v>
      </c>
      <c r="I52" s="42">
        <v>850</v>
      </c>
      <c r="J52" s="203">
        <v>850</v>
      </c>
    </row>
    <row r="53" spans="2:10" ht="20.100000000000001" customHeight="1" x14ac:dyDescent="0.25">
      <c r="B53" s="268" t="s">
        <v>162</v>
      </c>
      <c r="C53" s="269"/>
      <c r="D53" s="269"/>
      <c r="E53" s="270"/>
      <c r="F53" s="42">
        <v>576.12</v>
      </c>
      <c r="G53" s="42">
        <v>550</v>
      </c>
      <c r="H53" s="42">
        <v>550</v>
      </c>
      <c r="I53" s="42">
        <v>550</v>
      </c>
      <c r="J53" s="203">
        <v>550</v>
      </c>
    </row>
    <row r="54" spans="2:10" ht="20.100000000000001" customHeight="1" x14ac:dyDescent="0.25">
      <c r="B54" s="268" t="s">
        <v>163</v>
      </c>
      <c r="C54" s="269"/>
      <c r="D54" s="269"/>
      <c r="E54" s="270"/>
      <c r="F54" s="42">
        <v>121.45</v>
      </c>
      <c r="G54" s="42">
        <v>200</v>
      </c>
      <c r="H54" s="42">
        <v>1000</v>
      </c>
      <c r="I54" s="42">
        <v>1000</v>
      </c>
      <c r="J54" s="203">
        <v>1000</v>
      </c>
    </row>
    <row r="55" spans="2:10" ht="20.100000000000001" customHeight="1" x14ac:dyDescent="0.25">
      <c r="B55" s="274" t="s">
        <v>119</v>
      </c>
      <c r="C55" s="275"/>
      <c r="D55" s="275"/>
      <c r="E55" s="276"/>
      <c r="F55" s="184">
        <f t="shared" ref="F55:J55" si="14">SUM(F56)</f>
        <v>1500</v>
      </c>
      <c r="G55" s="184">
        <f t="shared" si="14"/>
        <v>1500</v>
      </c>
      <c r="H55" s="184">
        <f t="shared" si="14"/>
        <v>1500</v>
      </c>
      <c r="I55" s="184">
        <f t="shared" si="14"/>
        <v>1500</v>
      </c>
      <c r="J55" s="185">
        <f t="shared" si="14"/>
        <v>1500</v>
      </c>
    </row>
    <row r="56" spans="2:10" ht="20.100000000000001" customHeight="1" x14ac:dyDescent="0.25">
      <c r="B56" s="268" t="s">
        <v>164</v>
      </c>
      <c r="C56" s="269"/>
      <c r="D56" s="269"/>
      <c r="E56" s="270"/>
      <c r="F56" s="42">
        <v>1500</v>
      </c>
      <c r="G56" s="42">
        <v>1500</v>
      </c>
      <c r="H56" s="42">
        <v>1500</v>
      </c>
      <c r="I56" s="42">
        <v>1500</v>
      </c>
      <c r="J56" s="203">
        <v>1500</v>
      </c>
    </row>
    <row r="57" spans="2:10" ht="20.100000000000001" customHeight="1" x14ac:dyDescent="0.25">
      <c r="B57" s="274" t="s">
        <v>121</v>
      </c>
      <c r="C57" s="275"/>
      <c r="D57" s="275"/>
      <c r="E57" s="276"/>
      <c r="F57" s="184">
        <f>SUM(F58:F60)</f>
        <v>6865</v>
      </c>
      <c r="G57" s="184">
        <f t="shared" ref="G57:J57" si="15">SUM(G58:G60)</f>
        <v>3959</v>
      </c>
      <c r="H57" s="184">
        <f t="shared" si="15"/>
        <v>1765</v>
      </c>
      <c r="I57" s="184">
        <f t="shared" si="15"/>
        <v>4500</v>
      </c>
      <c r="J57" s="185">
        <f t="shared" si="15"/>
        <v>4500</v>
      </c>
    </row>
    <row r="58" spans="2:10" ht="20.100000000000001" customHeight="1" x14ac:dyDescent="0.25">
      <c r="B58" s="268" t="s">
        <v>165</v>
      </c>
      <c r="C58" s="269"/>
      <c r="D58" s="269"/>
      <c r="E58" s="270"/>
      <c r="F58" s="42">
        <v>4920.0200000000004</v>
      </c>
      <c r="G58" s="42">
        <v>3203</v>
      </c>
      <c r="H58" s="42">
        <v>1000</v>
      </c>
      <c r="I58" s="42">
        <v>3000</v>
      </c>
      <c r="J58" s="203">
        <v>3000</v>
      </c>
    </row>
    <row r="59" spans="2:10" ht="20.100000000000001" customHeight="1" x14ac:dyDescent="0.25">
      <c r="B59" s="268" t="s">
        <v>166</v>
      </c>
      <c r="C59" s="269"/>
      <c r="D59" s="269"/>
      <c r="E59" s="270"/>
      <c r="F59" s="42">
        <v>1944.98</v>
      </c>
      <c r="G59" s="42">
        <v>756</v>
      </c>
      <c r="H59" s="42">
        <v>765</v>
      </c>
      <c r="I59" s="42">
        <v>1500</v>
      </c>
      <c r="J59" s="203">
        <v>1500</v>
      </c>
    </row>
    <row r="60" spans="2:10" ht="20.100000000000001" customHeight="1" x14ac:dyDescent="0.25">
      <c r="B60" s="259" t="s">
        <v>180</v>
      </c>
      <c r="C60" s="260"/>
      <c r="D60" s="260"/>
      <c r="E60" s="261"/>
      <c r="F60" s="42">
        <v>0</v>
      </c>
      <c r="G60" s="42">
        <v>0</v>
      </c>
      <c r="H60" s="42">
        <v>0</v>
      </c>
      <c r="I60" s="42">
        <v>0</v>
      </c>
      <c r="J60" s="203">
        <v>0</v>
      </c>
    </row>
    <row r="61" spans="2:10" ht="20.100000000000001" customHeight="1" x14ac:dyDescent="0.25">
      <c r="B61" s="286" t="s">
        <v>167</v>
      </c>
      <c r="C61" s="287"/>
      <c r="D61" s="287"/>
      <c r="E61" s="288"/>
      <c r="F61" s="178">
        <f t="shared" ref="F61:J61" si="16">SUM(F62)</f>
        <v>44214</v>
      </c>
      <c r="G61" s="178">
        <f t="shared" si="16"/>
        <v>22200</v>
      </c>
      <c r="H61" s="178">
        <f t="shared" si="16"/>
        <v>31600</v>
      </c>
      <c r="I61" s="178">
        <f t="shared" si="16"/>
        <v>49400</v>
      </c>
      <c r="J61" s="179">
        <f t="shared" si="16"/>
        <v>66700</v>
      </c>
    </row>
    <row r="62" spans="2:10" ht="20.100000000000001" customHeight="1" x14ac:dyDescent="0.25">
      <c r="B62" s="271" t="s">
        <v>126</v>
      </c>
      <c r="C62" s="272"/>
      <c r="D62" s="272"/>
      <c r="E62" s="273"/>
      <c r="F62" s="186">
        <f t="shared" ref="F62:J62" si="17">SUM(F63)</f>
        <v>44214</v>
      </c>
      <c r="G62" s="186">
        <f t="shared" si="17"/>
        <v>22200</v>
      </c>
      <c r="H62" s="186">
        <f t="shared" si="17"/>
        <v>31600</v>
      </c>
      <c r="I62" s="186">
        <f t="shared" si="17"/>
        <v>49400</v>
      </c>
      <c r="J62" s="187">
        <f t="shared" si="17"/>
        <v>66700</v>
      </c>
    </row>
    <row r="63" spans="2:10" ht="20.100000000000001" customHeight="1" x14ac:dyDescent="0.25">
      <c r="B63" s="271" t="s">
        <v>127</v>
      </c>
      <c r="C63" s="272"/>
      <c r="D63" s="272"/>
      <c r="E63" s="273"/>
      <c r="F63" s="186">
        <f t="shared" ref="F63:J63" si="18">SUM(F64,F72,F74)</f>
        <v>44214</v>
      </c>
      <c r="G63" s="186">
        <f t="shared" si="18"/>
        <v>22200</v>
      </c>
      <c r="H63" s="186">
        <f t="shared" si="18"/>
        <v>31600</v>
      </c>
      <c r="I63" s="186">
        <f t="shared" si="18"/>
        <v>49400</v>
      </c>
      <c r="J63" s="187">
        <f t="shared" si="18"/>
        <v>66700</v>
      </c>
    </row>
    <row r="64" spans="2:10" ht="20.100000000000001" customHeight="1" x14ac:dyDescent="0.25">
      <c r="B64" s="274" t="s">
        <v>118</v>
      </c>
      <c r="C64" s="275"/>
      <c r="D64" s="275"/>
      <c r="E64" s="276"/>
      <c r="F64" s="184">
        <f t="shared" ref="F64:J64" si="19">SUM(F65:F71)</f>
        <v>33214</v>
      </c>
      <c r="G64" s="184">
        <f t="shared" si="19"/>
        <v>21200</v>
      </c>
      <c r="H64" s="184">
        <f t="shared" si="19"/>
        <v>26600</v>
      </c>
      <c r="I64" s="184">
        <f t="shared" si="19"/>
        <v>42600</v>
      </c>
      <c r="J64" s="185">
        <f t="shared" si="19"/>
        <v>56600</v>
      </c>
    </row>
    <row r="65" spans="2:10" ht="20.100000000000001" customHeight="1" x14ac:dyDescent="0.25">
      <c r="B65" s="268" t="s">
        <v>147</v>
      </c>
      <c r="C65" s="269"/>
      <c r="D65" s="269"/>
      <c r="E65" s="270"/>
      <c r="F65" s="42">
        <v>724.5</v>
      </c>
      <c r="G65" s="42">
        <v>700</v>
      </c>
      <c r="H65" s="42">
        <v>1000</v>
      </c>
      <c r="I65" s="42">
        <v>1000</v>
      </c>
      <c r="J65" s="203">
        <v>2000</v>
      </c>
    </row>
    <row r="66" spans="2:10" ht="20.100000000000001" customHeight="1" x14ac:dyDescent="0.25">
      <c r="B66" s="268" t="s">
        <v>148</v>
      </c>
      <c r="C66" s="269"/>
      <c r="D66" s="269"/>
      <c r="E66" s="270"/>
      <c r="F66" s="42">
        <v>99.42</v>
      </c>
      <c r="G66" s="42">
        <v>0</v>
      </c>
      <c r="H66" s="42">
        <v>1000</v>
      </c>
      <c r="I66" s="42">
        <v>1000</v>
      </c>
      <c r="J66" s="203">
        <v>2000</v>
      </c>
    </row>
    <row r="67" spans="2:10" ht="20.100000000000001" customHeight="1" x14ac:dyDescent="0.25">
      <c r="B67" s="268" t="s">
        <v>151</v>
      </c>
      <c r="C67" s="269"/>
      <c r="D67" s="269"/>
      <c r="E67" s="270"/>
      <c r="F67" s="42">
        <v>1340</v>
      </c>
      <c r="G67" s="42">
        <v>1500</v>
      </c>
      <c r="H67" s="42">
        <v>3000</v>
      </c>
      <c r="I67" s="42">
        <v>4000</v>
      </c>
      <c r="J67" s="203">
        <v>6000</v>
      </c>
    </row>
    <row r="68" spans="2:10" ht="20.100000000000001" customHeight="1" x14ac:dyDescent="0.25">
      <c r="B68" s="268" t="s">
        <v>152</v>
      </c>
      <c r="C68" s="269"/>
      <c r="D68" s="269"/>
      <c r="E68" s="270"/>
      <c r="F68" s="42">
        <v>27023.32</v>
      </c>
      <c r="G68" s="42">
        <v>12000</v>
      </c>
      <c r="H68" s="42">
        <v>10000</v>
      </c>
      <c r="I68" s="42">
        <v>15000</v>
      </c>
      <c r="J68" s="203">
        <v>15000</v>
      </c>
    </row>
    <row r="69" spans="2:10" ht="20.100000000000001" customHeight="1" x14ac:dyDescent="0.25">
      <c r="B69" s="268" t="s">
        <v>155</v>
      </c>
      <c r="C69" s="269"/>
      <c r="D69" s="269"/>
      <c r="E69" s="270"/>
      <c r="F69" s="42">
        <v>0</v>
      </c>
      <c r="G69" s="42">
        <v>0</v>
      </c>
      <c r="H69" s="42">
        <v>600</v>
      </c>
      <c r="I69" s="42">
        <v>600</v>
      </c>
      <c r="J69" s="203">
        <v>600</v>
      </c>
    </row>
    <row r="70" spans="2:10" ht="20.100000000000001" customHeight="1" x14ac:dyDescent="0.25">
      <c r="B70" s="268" t="s">
        <v>156</v>
      </c>
      <c r="C70" s="269"/>
      <c r="D70" s="269"/>
      <c r="E70" s="270"/>
      <c r="F70" s="42">
        <v>4026.76</v>
      </c>
      <c r="G70" s="42">
        <v>7000</v>
      </c>
      <c r="H70" s="42">
        <v>10000</v>
      </c>
      <c r="I70" s="42">
        <v>20000</v>
      </c>
      <c r="J70" s="203">
        <v>30000</v>
      </c>
    </row>
    <row r="71" spans="2:10" ht="20.100000000000001" customHeight="1" x14ac:dyDescent="0.25">
      <c r="B71" s="268" t="s">
        <v>158</v>
      </c>
      <c r="C71" s="269"/>
      <c r="D71" s="269"/>
      <c r="E71" s="270"/>
      <c r="F71" s="42">
        <v>0</v>
      </c>
      <c r="G71" s="42">
        <v>0</v>
      </c>
      <c r="H71" s="42">
        <v>1000</v>
      </c>
      <c r="I71" s="42">
        <v>1000</v>
      </c>
      <c r="J71" s="203">
        <v>1000</v>
      </c>
    </row>
    <row r="72" spans="2:10" ht="20.100000000000001" customHeight="1" x14ac:dyDescent="0.25">
      <c r="B72" s="274" t="s">
        <v>120</v>
      </c>
      <c r="C72" s="275"/>
      <c r="D72" s="275"/>
      <c r="E72" s="276"/>
      <c r="F72" s="184">
        <f t="shared" ref="F72:J72" si="20">SUM(F73)</f>
        <v>0</v>
      </c>
      <c r="G72" s="184">
        <f t="shared" si="20"/>
        <v>0</v>
      </c>
      <c r="H72" s="184">
        <f t="shared" si="20"/>
        <v>1000</v>
      </c>
      <c r="I72" s="184">
        <f t="shared" si="20"/>
        <v>1100</v>
      </c>
      <c r="J72" s="185">
        <f t="shared" si="20"/>
        <v>1100</v>
      </c>
    </row>
    <row r="73" spans="2:10" ht="20.100000000000001" customHeight="1" x14ac:dyDescent="0.25">
      <c r="B73" s="268" t="s">
        <v>168</v>
      </c>
      <c r="C73" s="269"/>
      <c r="D73" s="269"/>
      <c r="E73" s="270"/>
      <c r="F73" s="42">
        <v>0</v>
      </c>
      <c r="G73" s="42">
        <v>0</v>
      </c>
      <c r="H73" s="42">
        <v>1000</v>
      </c>
      <c r="I73" s="42">
        <v>1100</v>
      </c>
      <c r="J73" s="203">
        <v>1100</v>
      </c>
    </row>
    <row r="74" spans="2:10" ht="20.100000000000001" customHeight="1" x14ac:dyDescent="0.25">
      <c r="B74" s="274" t="s">
        <v>121</v>
      </c>
      <c r="C74" s="275"/>
      <c r="D74" s="275"/>
      <c r="E74" s="276"/>
      <c r="F74" s="184">
        <f t="shared" ref="F74:J74" si="21">SUM(F75:F79)</f>
        <v>11000</v>
      </c>
      <c r="G74" s="184">
        <f t="shared" si="21"/>
        <v>1000</v>
      </c>
      <c r="H74" s="184">
        <f t="shared" si="21"/>
        <v>4000</v>
      </c>
      <c r="I74" s="184">
        <f t="shared" si="21"/>
        <v>5700</v>
      </c>
      <c r="J74" s="185">
        <f t="shared" si="21"/>
        <v>9000</v>
      </c>
    </row>
    <row r="75" spans="2:10" ht="20.100000000000001" customHeight="1" x14ac:dyDescent="0.25">
      <c r="B75" s="268" t="s">
        <v>169</v>
      </c>
      <c r="C75" s="269"/>
      <c r="D75" s="269"/>
      <c r="E75" s="270"/>
      <c r="F75" s="42">
        <v>0</v>
      </c>
      <c r="G75" s="42">
        <v>0</v>
      </c>
      <c r="H75" s="42">
        <v>1000</v>
      </c>
      <c r="I75" s="42">
        <v>1700</v>
      </c>
      <c r="J75" s="203">
        <v>3000</v>
      </c>
    </row>
    <row r="76" spans="2:10" ht="20.100000000000001" customHeight="1" x14ac:dyDescent="0.25">
      <c r="B76" s="268" t="s">
        <v>170</v>
      </c>
      <c r="C76" s="269"/>
      <c r="D76" s="269"/>
      <c r="E76" s="270"/>
      <c r="F76" s="42">
        <v>0</v>
      </c>
      <c r="G76" s="42">
        <v>0</v>
      </c>
      <c r="H76" s="42">
        <v>500</v>
      </c>
      <c r="I76" s="42">
        <v>500</v>
      </c>
      <c r="J76" s="203">
        <v>500</v>
      </c>
    </row>
    <row r="77" spans="2:10" ht="20.100000000000001" customHeight="1" x14ac:dyDescent="0.25">
      <c r="B77" s="268" t="s">
        <v>165</v>
      </c>
      <c r="C77" s="269"/>
      <c r="D77" s="269"/>
      <c r="E77" s="270"/>
      <c r="F77" s="42">
        <v>0</v>
      </c>
      <c r="G77" s="42">
        <v>0</v>
      </c>
      <c r="H77" s="42">
        <v>500</v>
      </c>
      <c r="I77" s="42">
        <v>500</v>
      </c>
      <c r="J77" s="203">
        <v>500</v>
      </c>
    </row>
    <row r="78" spans="2:10" ht="20.100000000000001" customHeight="1" x14ac:dyDescent="0.25">
      <c r="B78" s="259" t="s">
        <v>196</v>
      </c>
      <c r="C78" s="260"/>
      <c r="D78" s="260"/>
      <c r="E78" s="261"/>
      <c r="F78" s="42">
        <v>0</v>
      </c>
      <c r="G78" s="42">
        <v>0</v>
      </c>
      <c r="H78" s="42">
        <v>0</v>
      </c>
      <c r="I78" s="42">
        <v>0</v>
      </c>
      <c r="J78" s="203">
        <v>0</v>
      </c>
    </row>
    <row r="79" spans="2:10" ht="20.100000000000001" customHeight="1" x14ac:dyDescent="0.25">
      <c r="B79" s="268" t="s">
        <v>171</v>
      </c>
      <c r="C79" s="269"/>
      <c r="D79" s="269"/>
      <c r="E79" s="270"/>
      <c r="F79" s="42">
        <v>11000</v>
      </c>
      <c r="G79" s="42">
        <v>1000</v>
      </c>
      <c r="H79" s="42">
        <v>2000</v>
      </c>
      <c r="I79" s="42">
        <v>3000</v>
      </c>
      <c r="J79" s="203">
        <v>5000</v>
      </c>
    </row>
    <row r="80" spans="2:10" ht="31.5" customHeight="1" x14ac:dyDescent="0.25">
      <c r="B80" s="283" t="s">
        <v>172</v>
      </c>
      <c r="C80" s="284"/>
      <c r="D80" s="284"/>
      <c r="E80" s="285"/>
      <c r="F80" s="178">
        <f>SUM(F81,F121,F145,F174,F181)</f>
        <v>180196.22</v>
      </c>
      <c r="G80" s="178">
        <f t="shared" ref="G80:J80" si="22">SUM(G81,G121,G145,G174,G181)</f>
        <v>493370</v>
      </c>
      <c r="H80" s="178">
        <f t="shared" si="22"/>
        <v>349000</v>
      </c>
      <c r="I80" s="178">
        <f t="shared" si="22"/>
        <v>349000</v>
      </c>
      <c r="J80" s="179">
        <f t="shared" si="22"/>
        <v>349000</v>
      </c>
    </row>
    <row r="81" spans="2:10" ht="20.100000000000001" customHeight="1" x14ac:dyDescent="0.25">
      <c r="B81" s="271" t="s">
        <v>128</v>
      </c>
      <c r="C81" s="272"/>
      <c r="D81" s="272"/>
      <c r="E81" s="273"/>
      <c r="F81" s="186">
        <f t="shared" ref="F81:J81" si="23">SUM(F82)</f>
        <v>100278.91</v>
      </c>
      <c r="G81" s="186">
        <f t="shared" si="23"/>
        <v>201500</v>
      </c>
      <c r="H81" s="186">
        <f t="shared" si="23"/>
        <v>120000</v>
      </c>
      <c r="I81" s="186">
        <f t="shared" si="23"/>
        <v>120000</v>
      </c>
      <c r="J81" s="187">
        <f t="shared" si="23"/>
        <v>120000</v>
      </c>
    </row>
    <row r="82" spans="2:10" ht="20.100000000000001" customHeight="1" x14ac:dyDescent="0.25">
      <c r="B82" s="271" t="s">
        <v>129</v>
      </c>
      <c r="C82" s="272"/>
      <c r="D82" s="272"/>
      <c r="E82" s="273"/>
      <c r="F82" s="186">
        <f>SUM(F83,F87,F111,F113)</f>
        <v>100278.91</v>
      </c>
      <c r="G82" s="186">
        <f t="shared" ref="G82:J82" si="24">SUM(G83,G87,G111,G113)</f>
        <v>201500</v>
      </c>
      <c r="H82" s="186">
        <f t="shared" si="24"/>
        <v>120000</v>
      </c>
      <c r="I82" s="186">
        <f t="shared" si="24"/>
        <v>120000</v>
      </c>
      <c r="J82" s="186">
        <f t="shared" si="24"/>
        <v>120000</v>
      </c>
    </row>
    <row r="83" spans="2:10" ht="20.100000000000001" customHeight="1" x14ac:dyDescent="0.25">
      <c r="B83" s="274" t="s">
        <v>117</v>
      </c>
      <c r="C83" s="275"/>
      <c r="D83" s="275"/>
      <c r="E83" s="276"/>
      <c r="F83" s="184">
        <f t="shared" ref="F83:J83" si="25">SUM(F84:F86)</f>
        <v>0</v>
      </c>
      <c r="G83" s="184">
        <f t="shared" si="25"/>
        <v>26300</v>
      </c>
      <c r="H83" s="184">
        <f t="shared" si="25"/>
        <v>26300</v>
      </c>
      <c r="I83" s="184">
        <f t="shared" si="25"/>
        <v>26300</v>
      </c>
      <c r="J83" s="185">
        <f t="shared" si="25"/>
        <v>26300</v>
      </c>
    </row>
    <row r="84" spans="2:10" ht="20.100000000000001" customHeight="1" x14ac:dyDescent="0.25">
      <c r="B84" s="268" t="s">
        <v>139</v>
      </c>
      <c r="C84" s="269"/>
      <c r="D84" s="269"/>
      <c r="E84" s="270"/>
      <c r="F84" s="42">
        <v>0</v>
      </c>
      <c r="G84" s="42">
        <v>20000</v>
      </c>
      <c r="H84" s="42">
        <v>20000</v>
      </c>
      <c r="I84" s="42">
        <v>20000</v>
      </c>
      <c r="J84" s="203">
        <v>20000</v>
      </c>
    </row>
    <row r="85" spans="2:10" ht="20.100000000000001" customHeight="1" x14ac:dyDescent="0.25">
      <c r="B85" s="268" t="s">
        <v>140</v>
      </c>
      <c r="C85" s="269"/>
      <c r="D85" s="269"/>
      <c r="E85" s="270"/>
      <c r="F85" s="42">
        <v>0</v>
      </c>
      <c r="G85" s="42">
        <v>3000</v>
      </c>
      <c r="H85" s="42">
        <v>3000</v>
      </c>
      <c r="I85" s="42">
        <v>3000</v>
      </c>
      <c r="J85" s="203">
        <v>3000</v>
      </c>
    </row>
    <row r="86" spans="2:10" ht="20.100000000000001" customHeight="1" x14ac:dyDescent="0.25">
      <c r="B86" s="268" t="s">
        <v>141</v>
      </c>
      <c r="C86" s="269"/>
      <c r="D86" s="269"/>
      <c r="E86" s="270"/>
      <c r="F86" s="42">
        <v>0</v>
      </c>
      <c r="G86" s="42">
        <v>3300</v>
      </c>
      <c r="H86" s="42">
        <v>3300</v>
      </c>
      <c r="I86" s="42">
        <v>3300</v>
      </c>
      <c r="J86" s="203">
        <v>3300</v>
      </c>
    </row>
    <row r="87" spans="2:10" ht="20.100000000000001" customHeight="1" x14ac:dyDescent="0.25">
      <c r="B87" s="274" t="s">
        <v>118</v>
      </c>
      <c r="C87" s="275"/>
      <c r="D87" s="275"/>
      <c r="E87" s="276"/>
      <c r="F87" s="184">
        <f t="shared" ref="F87:J87" si="26">SUM(F88:F110)</f>
        <v>67539.69</v>
      </c>
      <c r="G87" s="184">
        <f t="shared" si="26"/>
        <v>162700</v>
      </c>
      <c r="H87" s="184">
        <f t="shared" si="26"/>
        <v>87700</v>
      </c>
      <c r="I87" s="184">
        <f t="shared" si="26"/>
        <v>87700</v>
      </c>
      <c r="J87" s="185">
        <f t="shared" si="26"/>
        <v>87700</v>
      </c>
    </row>
    <row r="88" spans="2:10" ht="20.100000000000001" customHeight="1" x14ac:dyDescent="0.25">
      <c r="B88" s="268" t="s">
        <v>142</v>
      </c>
      <c r="C88" s="269"/>
      <c r="D88" s="269"/>
      <c r="E88" s="270"/>
      <c r="F88" s="42">
        <v>36.67</v>
      </c>
      <c r="G88" s="42">
        <v>3500</v>
      </c>
      <c r="H88" s="42">
        <v>2000</v>
      </c>
      <c r="I88" s="42">
        <v>2000</v>
      </c>
      <c r="J88" s="203">
        <v>2000</v>
      </c>
    </row>
    <row r="89" spans="2:10" ht="20.100000000000001" customHeight="1" x14ac:dyDescent="0.25">
      <c r="B89" s="268" t="s">
        <v>143</v>
      </c>
      <c r="C89" s="269"/>
      <c r="D89" s="269"/>
      <c r="E89" s="270"/>
      <c r="F89" s="42">
        <v>0</v>
      </c>
      <c r="G89" s="42">
        <v>4000</v>
      </c>
      <c r="H89" s="42">
        <v>4000</v>
      </c>
      <c r="I89" s="42">
        <v>4000</v>
      </c>
      <c r="J89" s="203">
        <v>4000</v>
      </c>
    </row>
    <row r="90" spans="2:10" ht="20.100000000000001" customHeight="1" x14ac:dyDescent="0.25">
      <c r="B90" s="268" t="s">
        <v>144</v>
      </c>
      <c r="C90" s="269"/>
      <c r="D90" s="269"/>
      <c r="E90" s="270"/>
      <c r="F90" s="42">
        <v>0</v>
      </c>
      <c r="G90" s="42">
        <v>5000</v>
      </c>
      <c r="H90" s="42">
        <v>2000</v>
      </c>
      <c r="I90" s="42">
        <v>2000</v>
      </c>
      <c r="J90" s="203">
        <v>2000</v>
      </c>
    </row>
    <row r="91" spans="2:10" ht="20.100000000000001" customHeight="1" x14ac:dyDescent="0.25">
      <c r="B91" s="268" t="s">
        <v>145</v>
      </c>
      <c r="C91" s="269"/>
      <c r="D91" s="269"/>
      <c r="E91" s="270"/>
      <c r="F91" s="42">
        <v>52.03</v>
      </c>
      <c r="G91" s="42">
        <v>3000</v>
      </c>
      <c r="H91" s="42">
        <v>3000</v>
      </c>
      <c r="I91" s="42">
        <v>3000</v>
      </c>
      <c r="J91" s="203">
        <v>3000</v>
      </c>
    </row>
    <row r="92" spans="2:10" ht="20.100000000000001" customHeight="1" x14ac:dyDescent="0.25">
      <c r="B92" s="268" t="s">
        <v>173</v>
      </c>
      <c r="C92" s="269"/>
      <c r="D92" s="269"/>
      <c r="E92" s="270"/>
      <c r="F92" s="42">
        <v>29784.31</v>
      </c>
      <c r="G92" s="42">
        <v>30000</v>
      </c>
      <c r="H92" s="42">
        <v>22000</v>
      </c>
      <c r="I92" s="42">
        <v>22000</v>
      </c>
      <c r="J92" s="203">
        <v>22000</v>
      </c>
    </row>
    <row r="93" spans="2:10" ht="20.100000000000001" customHeight="1" x14ac:dyDescent="0.25">
      <c r="B93" s="268" t="s">
        <v>146</v>
      </c>
      <c r="C93" s="269"/>
      <c r="D93" s="269"/>
      <c r="E93" s="270"/>
      <c r="F93" s="42">
        <v>4629.97</v>
      </c>
      <c r="G93" s="42">
        <v>10000</v>
      </c>
      <c r="H93" s="42">
        <v>5000</v>
      </c>
      <c r="I93" s="42">
        <v>5000</v>
      </c>
      <c r="J93" s="203">
        <v>5000</v>
      </c>
    </row>
    <row r="94" spans="2:10" ht="20.100000000000001" customHeight="1" x14ac:dyDescent="0.25">
      <c r="B94" s="268" t="s">
        <v>147</v>
      </c>
      <c r="C94" s="269"/>
      <c r="D94" s="269"/>
      <c r="E94" s="270"/>
      <c r="F94" s="42">
        <v>77.489999999999995</v>
      </c>
      <c r="G94" s="42">
        <v>5000</v>
      </c>
      <c r="H94" s="42">
        <v>2000</v>
      </c>
      <c r="I94" s="42">
        <v>2000</v>
      </c>
      <c r="J94" s="203">
        <v>2000</v>
      </c>
    </row>
    <row r="95" spans="2:10" ht="20.100000000000001" customHeight="1" x14ac:dyDescent="0.25">
      <c r="B95" s="268" t="s">
        <v>148</v>
      </c>
      <c r="C95" s="269"/>
      <c r="D95" s="269"/>
      <c r="E95" s="270"/>
      <c r="F95" s="42">
        <v>0</v>
      </c>
      <c r="G95" s="42">
        <v>5000</v>
      </c>
      <c r="H95" s="42">
        <v>3000</v>
      </c>
      <c r="I95" s="42">
        <v>3000</v>
      </c>
      <c r="J95" s="203">
        <v>3000</v>
      </c>
    </row>
    <row r="96" spans="2:10" ht="20.100000000000001" customHeight="1" x14ac:dyDescent="0.25">
      <c r="B96" s="268" t="s">
        <v>149</v>
      </c>
      <c r="C96" s="269"/>
      <c r="D96" s="269"/>
      <c r="E96" s="270"/>
      <c r="F96" s="42">
        <v>0</v>
      </c>
      <c r="G96" s="42">
        <v>3000</v>
      </c>
      <c r="H96" s="42">
        <v>2000</v>
      </c>
      <c r="I96" s="42">
        <v>2000</v>
      </c>
      <c r="J96" s="203">
        <v>2000</v>
      </c>
    </row>
    <row r="97" spans="2:10" ht="20.100000000000001" customHeight="1" x14ac:dyDescent="0.25">
      <c r="B97" s="268" t="s">
        <v>150</v>
      </c>
      <c r="C97" s="269"/>
      <c r="D97" s="269"/>
      <c r="E97" s="270"/>
      <c r="F97" s="42">
        <v>625.16999999999996</v>
      </c>
      <c r="G97" s="42">
        <v>5000</v>
      </c>
      <c r="H97" s="42">
        <v>3000</v>
      </c>
      <c r="I97" s="42">
        <v>3000</v>
      </c>
      <c r="J97" s="203">
        <v>3000</v>
      </c>
    </row>
    <row r="98" spans="2:10" ht="20.100000000000001" customHeight="1" x14ac:dyDescent="0.25">
      <c r="B98" s="268" t="s">
        <v>151</v>
      </c>
      <c r="C98" s="269"/>
      <c r="D98" s="269"/>
      <c r="E98" s="270"/>
      <c r="F98" s="42">
        <v>3189.73</v>
      </c>
      <c r="G98" s="42">
        <v>10000</v>
      </c>
      <c r="H98" s="42">
        <v>5000</v>
      </c>
      <c r="I98" s="42">
        <v>5000</v>
      </c>
      <c r="J98" s="203">
        <v>5000</v>
      </c>
    </row>
    <row r="99" spans="2:10" ht="20.100000000000001" customHeight="1" x14ac:dyDescent="0.25">
      <c r="B99" s="268" t="s">
        <v>152</v>
      </c>
      <c r="C99" s="269"/>
      <c r="D99" s="269"/>
      <c r="E99" s="270"/>
      <c r="F99" s="42">
        <v>12034.49</v>
      </c>
      <c r="G99" s="42">
        <v>25000</v>
      </c>
      <c r="H99" s="42">
        <v>10000</v>
      </c>
      <c r="I99" s="42">
        <v>10000</v>
      </c>
      <c r="J99" s="203">
        <v>10000</v>
      </c>
    </row>
    <row r="100" spans="2:10" ht="20.100000000000001" customHeight="1" x14ac:dyDescent="0.25">
      <c r="B100" s="268" t="s">
        <v>153</v>
      </c>
      <c r="C100" s="269"/>
      <c r="D100" s="269"/>
      <c r="E100" s="270"/>
      <c r="F100" s="42">
        <v>1766.81</v>
      </c>
      <c r="G100" s="42">
        <v>5000</v>
      </c>
      <c r="H100" s="42">
        <v>3000</v>
      </c>
      <c r="I100" s="42">
        <v>3000</v>
      </c>
      <c r="J100" s="203">
        <v>3000</v>
      </c>
    </row>
    <row r="101" spans="2:10" ht="20.100000000000001" customHeight="1" x14ac:dyDescent="0.25">
      <c r="B101" s="268" t="s">
        <v>154</v>
      </c>
      <c r="C101" s="269"/>
      <c r="D101" s="269"/>
      <c r="E101" s="270"/>
      <c r="F101" s="42">
        <v>65.84</v>
      </c>
      <c r="G101" s="42">
        <v>2000</v>
      </c>
      <c r="H101" s="42">
        <v>2000</v>
      </c>
      <c r="I101" s="42">
        <v>2000</v>
      </c>
      <c r="J101" s="203">
        <v>2000</v>
      </c>
    </row>
    <row r="102" spans="2:10" ht="20.100000000000001" customHeight="1" x14ac:dyDescent="0.25">
      <c r="B102" s="268" t="s">
        <v>155</v>
      </c>
      <c r="C102" s="269"/>
      <c r="D102" s="269"/>
      <c r="E102" s="270"/>
      <c r="F102" s="42">
        <v>0</v>
      </c>
      <c r="G102" s="42">
        <v>700</v>
      </c>
      <c r="H102" s="42">
        <v>1300</v>
      </c>
      <c r="I102" s="42">
        <v>1300</v>
      </c>
      <c r="J102" s="203">
        <v>1300</v>
      </c>
    </row>
    <row r="103" spans="2:10" ht="20.100000000000001" customHeight="1" x14ac:dyDescent="0.25">
      <c r="B103" s="268" t="s">
        <v>156</v>
      </c>
      <c r="C103" s="269"/>
      <c r="D103" s="269"/>
      <c r="E103" s="270"/>
      <c r="F103" s="42">
        <v>8043.36</v>
      </c>
      <c r="G103" s="42">
        <v>10000</v>
      </c>
      <c r="H103" s="42">
        <v>5000</v>
      </c>
      <c r="I103" s="42">
        <v>5000</v>
      </c>
      <c r="J103" s="203">
        <v>5000</v>
      </c>
    </row>
    <row r="104" spans="2:10" ht="20.100000000000001" customHeight="1" x14ac:dyDescent="0.25">
      <c r="B104" s="268" t="s">
        <v>157</v>
      </c>
      <c r="C104" s="269"/>
      <c r="D104" s="269"/>
      <c r="E104" s="270"/>
      <c r="F104" s="42">
        <v>383.77</v>
      </c>
      <c r="G104" s="42">
        <v>4000</v>
      </c>
      <c r="H104" s="42">
        <v>3000</v>
      </c>
      <c r="I104" s="42">
        <v>3000</v>
      </c>
      <c r="J104" s="203">
        <v>3000</v>
      </c>
    </row>
    <row r="105" spans="2:10" ht="20.100000000000001" customHeight="1" x14ac:dyDescent="0.25">
      <c r="B105" s="268" t="s">
        <v>158</v>
      </c>
      <c r="C105" s="269"/>
      <c r="D105" s="269"/>
      <c r="E105" s="270"/>
      <c r="F105" s="42">
        <v>315.87</v>
      </c>
      <c r="G105" s="42">
        <v>10000</v>
      </c>
      <c r="H105" s="42">
        <v>3000</v>
      </c>
      <c r="I105" s="42">
        <v>3000</v>
      </c>
      <c r="J105" s="203">
        <v>3000</v>
      </c>
    </row>
    <row r="106" spans="2:10" ht="20.100000000000001" customHeight="1" x14ac:dyDescent="0.25">
      <c r="B106" s="259" t="s">
        <v>159</v>
      </c>
      <c r="C106" s="260"/>
      <c r="D106" s="260"/>
      <c r="E106" s="261"/>
      <c r="F106" s="42">
        <v>0</v>
      </c>
      <c r="G106" s="42">
        <v>3000</v>
      </c>
      <c r="H106" s="42">
        <v>2000</v>
      </c>
      <c r="I106" s="42">
        <v>2000</v>
      </c>
      <c r="J106" s="203">
        <v>2000</v>
      </c>
    </row>
    <row r="107" spans="2:10" ht="20.100000000000001" customHeight="1" x14ac:dyDescent="0.25">
      <c r="B107" s="277" t="s">
        <v>160</v>
      </c>
      <c r="C107" s="278"/>
      <c r="D107" s="278"/>
      <c r="E107" s="279"/>
      <c r="F107" s="42">
        <v>0</v>
      </c>
      <c r="G107" s="42">
        <v>3000</v>
      </c>
      <c r="H107" s="42">
        <v>1000</v>
      </c>
      <c r="I107" s="42">
        <v>1000</v>
      </c>
      <c r="J107" s="203">
        <v>1000</v>
      </c>
    </row>
    <row r="108" spans="2:10" ht="20.100000000000001" customHeight="1" x14ac:dyDescent="0.25">
      <c r="B108" s="268" t="s">
        <v>174</v>
      </c>
      <c r="C108" s="269"/>
      <c r="D108" s="269"/>
      <c r="E108" s="270"/>
      <c r="F108" s="42">
        <v>6534.18</v>
      </c>
      <c r="G108" s="42">
        <v>13000</v>
      </c>
      <c r="H108" s="42">
        <v>4000</v>
      </c>
      <c r="I108" s="42">
        <v>4000</v>
      </c>
      <c r="J108" s="203">
        <v>4000</v>
      </c>
    </row>
    <row r="109" spans="2:10" ht="20.100000000000001" customHeight="1" x14ac:dyDescent="0.25">
      <c r="B109" s="259" t="s">
        <v>162</v>
      </c>
      <c r="C109" s="260"/>
      <c r="D109" s="260"/>
      <c r="E109" s="261"/>
      <c r="F109" s="42">
        <v>0</v>
      </c>
      <c r="G109" s="42">
        <v>500</v>
      </c>
      <c r="H109" s="42">
        <v>100</v>
      </c>
      <c r="I109" s="42">
        <v>100</v>
      </c>
      <c r="J109" s="203">
        <v>100</v>
      </c>
    </row>
    <row r="110" spans="2:10" ht="20.100000000000001" customHeight="1" x14ac:dyDescent="0.25">
      <c r="B110" s="268" t="s">
        <v>163</v>
      </c>
      <c r="C110" s="269"/>
      <c r="D110" s="269"/>
      <c r="E110" s="270"/>
      <c r="F110" s="42">
        <v>0</v>
      </c>
      <c r="G110" s="42">
        <v>3000</v>
      </c>
      <c r="H110" s="42">
        <v>300</v>
      </c>
      <c r="I110" s="42">
        <v>300</v>
      </c>
      <c r="J110" s="203">
        <v>300</v>
      </c>
    </row>
    <row r="111" spans="2:10" ht="20.100000000000001" customHeight="1" x14ac:dyDescent="0.25">
      <c r="B111" s="265" t="s">
        <v>119</v>
      </c>
      <c r="C111" s="266"/>
      <c r="D111" s="266"/>
      <c r="E111" s="267"/>
      <c r="F111" s="184">
        <f>SUM(F112)</f>
        <v>823.8</v>
      </c>
      <c r="G111" s="184">
        <f t="shared" ref="G111:J111" si="27">SUM(G112)</f>
        <v>1500</v>
      </c>
      <c r="H111" s="184">
        <f t="shared" si="27"/>
        <v>300</v>
      </c>
      <c r="I111" s="184">
        <f t="shared" si="27"/>
        <v>300</v>
      </c>
      <c r="J111" s="184">
        <f t="shared" si="27"/>
        <v>300</v>
      </c>
    </row>
    <row r="112" spans="2:10" ht="20.100000000000001" customHeight="1" x14ac:dyDescent="0.25">
      <c r="B112" s="277" t="s">
        <v>164</v>
      </c>
      <c r="C112" s="278"/>
      <c r="D112" s="278"/>
      <c r="E112" s="279"/>
      <c r="F112" s="42">
        <v>823.8</v>
      </c>
      <c r="G112" s="42">
        <v>1500</v>
      </c>
      <c r="H112" s="42">
        <v>300</v>
      </c>
      <c r="I112" s="42">
        <v>300</v>
      </c>
      <c r="J112" s="203">
        <v>300</v>
      </c>
    </row>
    <row r="113" spans="2:10" ht="20.100000000000001" customHeight="1" x14ac:dyDescent="0.25">
      <c r="B113" s="274" t="s">
        <v>121</v>
      </c>
      <c r="C113" s="275"/>
      <c r="D113" s="275"/>
      <c r="E113" s="276"/>
      <c r="F113" s="184">
        <f>SUM(F114:F119)</f>
        <v>31915.42</v>
      </c>
      <c r="G113" s="184">
        <f t="shared" ref="G113" si="28">SUM(G114:G119)</f>
        <v>11000</v>
      </c>
      <c r="H113" s="184">
        <f>SUM(H114:H120)</f>
        <v>5700</v>
      </c>
      <c r="I113" s="184">
        <f t="shared" ref="I113:J113" si="29">SUM(I114:I120)</f>
        <v>5700</v>
      </c>
      <c r="J113" s="184">
        <f t="shared" si="29"/>
        <v>5700</v>
      </c>
    </row>
    <row r="114" spans="2:10" ht="20.100000000000001" customHeight="1" x14ac:dyDescent="0.25">
      <c r="B114" s="259" t="s">
        <v>170</v>
      </c>
      <c r="C114" s="260"/>
      <c r="D114" s="260"/>
      <c r="E114" s="261"/>
      <c r="F114" s="42">
        <v>0</v>
      </c>
      <c r="G114" s="42">
        <v>0</v>
      </c>
      <c r="H114" s="42">
        <v>0</v>
      </c>
      <c r="I114" s="42">
        <v>0</v>
      </c>
      <c r="J114" s="203">
        <v>0</v>
      </c>
    </row>
    <row r="115" spans="2:10" ht="20.100000000000001" customHeight="1" x14ac:dyDescent="0.25">
      <c r="B115" s="268" t="s">
        <v>165</v>
      </c>
      <c r="C115" s="269"/>
      <c r="D115" s="269"/>
      <c r="E115" s="270"/>
      <c r="F115" s="42">
        <v>123.9</v>
      </c>
      <c r="G115" s="42">
        <v>2000</v>
      </c>
      <c r="H115" s="42">
        <v>1000</v>
      </c>
      <c r="I115" s="42">
        <v>1000</v>
      </c>
      <c r="J115" s="203">
        <v>1000</v>
      </c>
    </row>
    <row r="116" spans="2:10" ht="20.100000000000001" customHeight="1" x14ac:dyDescent="0.25">
      <c r="B116" s="268" t="s">
        <v>166</v>
      </c>
      <c r="C116" s="269"/>
      <c r="D116" s="269"/>
      <c r="E116" s="270"/>
      <c r="F116" s="42">
        <v>488.38</v>
      </c>
      <c r="G116" s="42">
        <v>2000</v>
      </c>
      <c r="H116" s="42">
        <v>1000</v>
      </c>
      <c r="I116" s="42">
        <v>1000</v>
      </c>
      <c r="J116" s="203">
        <v>1000</v>
      </c>
    </row>
    <row r="117" spans="2:10" ht="20.100000000000001" customHeight="1" x14ac:dyDescent="0.25">
      <c r="B117" s="259" t="s">
        <v>196</v>
      </c>
      <c r="C117" s="260"/>
      <c r="D117" s="260"/>
      <c r="E117" s="261"/>
      <c r="F117" s="42">
        <v>0</v>
      </c>
      <c r="G117" s="42">
        <v>0</v>
      </c>
      <c r="H117" s="42">
        <v>0</v>
      </c>
      <c r="I117" s="42">
        <v>0</v>
      </c>
      <c r="J117" s="203">
        <v>0</v>
      </c>
    </row>
    <row r="118" spans="2:10" ht="20.100000000000001" customHeight="1" x14ac:dyDescent="0.25">
      <c r="B118" s="268" t="s">
        <v>171</v>
      </c>
      <c r="C118" s="269"/>
      <c r="D118" s="269"/>
      <c r="E118" s="270"/>
      <c r="F118" s="42">
        <v>31303.14</v>
      </c>
      <c r="G118" s="42">
        <v>7000</v>
      </c>
      <c r="H118" s="42">
        <v>1000</v>
      </c>
      <c r="I118" s="42">
        <v>1000</v>
      </c>
      <c r="J118" s="203">
        <v>1000</v>
      </c>
    </row>
    <row r="119" spans="2:10" ht="20.100000000000001" customHeight="1" x14ac:dyDescent="0.25">
      <c r="B119" s="259" t="s">
        <v>197</v>
      </c>
      <c r="C119" s="260"/>
      <c r="D119" s="260"/>
      <c r="E119" s="261"/>
      <c r="F119" s="42">
        <v>0</v>
      </c>
      <c r="G119" s="42">
        <v>0</v>
      </c>
      <c r="H119" s="42">
        <v>0</v>
      </c>
      <c r="I119" s="42">
        <v>0</v>
      </c>
      <c r="J119" s="203">
        <v>0</v>
      </c>
    </row>
    <row r="120" spans="2:10" ht="20.100000000000001" customHeight="1" x14ac:dyDescent="0.25">
      <c r="B120" s="277" t="s">
        <v>215</v>
      </c>
      <c r="C120" s="278"/>
      <c r="D120" s="278"/>
      <c r="E120" s="279"/>
      <c r="F120" s="42">
        <v>0</v>
      </c>
      <c r="G120" s="42">
        <v>0</v>
      </c>
      <c r="H120" s="42">
        <v>2700</v>
      </c>
      <c r="I120" s="42">
        <v>2700</v>
      </c>
      <c r="J120" s="203">
        <v>2700</v>
      </c>
    </row>
    <row r="121" spans="2:10" ht="20.100000000000001" customHeight="1" x14ac:dyDescent="0.25">
      <c r="B121" s="271" t="s">
        <v>130</v>
      </c>
      <c r="C121" s="272"/>
      <c r="D121" s="272"/>
      <c r="E121" s="273"/>
      <c r="F121" s="186">
        <f t="shared" ref="F121:J121" si="30">SUM(F122)</f>
        <v>5834.3799999999992</v>
      </c>
      <c r="G121" s="186">
        <f t="shared" si="30"/>
        <v>112630</v>
      </c>
      <c r="H121" s="186">
        <f t="shared" si="30"/>
        <v>45000</v>
      </c>
      <c r="I121" s="186">
        <f t="shared" si="30"/>
        <v>45000</v>
      </c>
      <c r="J121" s="187">
        <f t="shared" si="30"/>
        <v>45000</v>
      </c>
    </row>
    <row r="122" spans="2:10" ht="20.100000000000001" customHeight="1" x14ac:dyDescent="0.25">
      <c r="B122" s="271" t="s">
        <v>131</v>
      </c>
      <c r="C122" s="272"/>
      <c r="D122" s="272"/>
      <c r="E122" s="273"/>
      <c r="F122" s="186">
        <f t="shared" ref="F122:J122" si="31">SUM(F123,F138,F140)</f>
        <v>5834.3799999999992</v>
      </c>
      <c r="G122" s="186">
        <f t="shared" si="31"/>
        <v>112630</v>
      </c>
      <c r="H122" s="186">
        <f t="shared" si="31"/>
        <v>45000</v>
      </c>
      <c r="I122" s="186">
        <f t="shared" si="31"/>
        <v>45000</v>
      </c>
      <c r="J122" s="187">
        <f t="shared" si="31"/>
        <v>45000</v>
      </c>
    </row>
    <row r="123" spans="2:10" ht="20.100000000000001" customHeight="1" x14ac:dyDescent="0.25">
      <c r="B123" s="274" t="s">
        <v>118</v>
      </c>
      <c r="C123" s="275"/>
      <c r="D123" s="275"/>
      <c r="E123" s="276"/>
      <c r="F123" s="184">
        <f t="shared" ref="F123" si="32">SUM(F126:F136)</f>
        <v>4538.6499999999996</v>
      </c>
      <c r="G123" s="184">
        <f>SUM(G124:G137)</f>
        <v>88530</v>
      </c>
      <c r="H123" s="184">
        <f t="shared" ref="H123:J123" si="33">SUM(H124:H137)</f>
        <v>30000</v>
      </c>
      <c r="I123" s="184">
        <f t="shared" si="33"/>
        <v>30000</v>
      </c>
      <c r="J123" s="185">
        <f t="shared" si="33"/>
        <v>30000</v>
      </c>
    </row>
    <row r="124" spans="2:10" ht="20.100000000000001" customHeight="1" x14ac:dyDescent="0.25">
      <c r="B124" s="259" t="s">
        <v>142</v>
      </c>
      <c r="C124" s="260"/>
      <c r="D124" s="260"/>
      <c r="E124" s="261"/>
      <c r="F124" s="42">
        <v>0</v>
      </c>
      <c r="G124" s="42">
        <v>0</v>
      </c>
      <c r="H124" s="42">
        <v>0</v>
      </c>
      <c r="I124" s="42">
        <v>0</v>
      </c>
      <c r="J124" s="203">
        <v>0</v>
      </c>
    </row>
    <row r="125" spans="2:10" ht="20.100000000000001" customHeight="1" x14ac:dyDescent="0.25">
      <c r="B125" s="277" t="s">
        <v>144</v>
      </c>
      <c r="C125" s="278"/>
      <c r="D125" s="278"/>
      <c r="E125" s="279"/>
      <c r="F125" s="42">
        <v>0</v>
      </c>
      <c r="G125" s="42">
        <v>0</v>
      </c>
      <c r="H125" s="42">
        <v>0</v>
      </c>
      <c r="I125" s="42">
        <v>0</v>
      </c>
      <c r="J125" s="203">
        <v>0</v>
      </c>
    </row>
    <row r="126" spans="2:10" ht="20.100000000000001" customHeight="1" x14ac:dyDescent="0.25">
      <c r="B126" s="268" t="s">
        <v>145</v>
      </c>
      <c r="C126" s="269"/>
      <c r="D126" s="269"/>
      <c r="E126" s="270"/>
      <c r="F126" s="42">
        <v>0</v>
      </c>
      <c r="G126" s="42">
        <v>3500</v>
      </c>
      <c r="H126" s="42">
        <v>3000</v>
      </c>
      <c r="I126" s="42">
        <v>3000</v>
      </c>
      <c r="J126" s="203">
        <v>3000</v>
      </c>
    </row>
    <row r="127" spans="2:10" ht="20.100000000000001" customHeight="1" x14ac:dyDescent="0.25">
      <c r="B127" s="268" t="s">
        <v>146</v>
      </c>
      <c r="C127" s="269"/>
      <c r="D127" s="269"/>
      <c r="E127" s="270"/>
      <c r="F127" s="42">
        <v>0</v>
      </c>
      <c r="G127" s="42">
        <v>4000</v>
      </c>
      <c r="H127" s="42">
        <v>3000</v>
      </c>
      <c r="I127" s="42">
        <v>3000</v>
      </c>
      <c r="J127" s="203">
        <v>3000</v>
      </c>
    </row>
    <row r="128" spans="2:10" ht="20.100000000000001" customHeight="1" x14ac:dyDescent="0.25">
      <c r="B128" s="268" t="s">
        <v>147</v>
      </c>
      <c r="C128" s="269"/>
      <c r="D128" s="269"/>
      <c r="E128" s="270"/>
      <c r="F128" s="42">
        <v>0</v>
      </c>
      <c r="G128" s="42">
        <v>4030</v>
      </c>
      <c r="H128" s="42">
        <v>1000</v>
      </c>
      <c r="I128" s="42">
        <v>1000</v>
      </c>
      <c r="J128" s="203">
        <v>1000</v>
      </c>
    </row>
    <row r="129" spans="2:10" ht="20.100000000000001" customHeight="1" x14ac:dyDescent="0.25">
      <c r="B129" s="259" t="s">
        <v>148</v>
      </c>
      <c r="C129" s="260"/>
      <c r="D129" s="260"/>
      <c r="E129" s="261"/>
      <c r="F129" s="42">
        <v>0</v>
      </c>
      <c r="G129" s="42">
        <v>0</v>
      </c>
      <c r="H129" s="42">
        <v>0</v>
      </c>
      <c r="I129" s="42">
        <v>0</v>
      </c>
      <c r="J129" s="203">
        <v>0</v>
      </c>
    </row>
    <row r="130" spans="2:10" ht="20.100000000000001" customHeight="1" x14ac:dyDescent="0.25">
      <c r="B130" s="268" t="s">
        <v>149</v>
      </c>
      <c r="C130" s="269"/>
      <c r="D130" s="269"/>
      <c r="E130" s="270"/>
      <c r="F130" s="42">
        <v>0</v>
      </c>
      <c r="G130" s="42">
        <v>5000</v>
      </c>
      <c r="H130" s="42">
        <v>1000</v>
      </c>
      <c r="I130" s="42">
        <v>1000</v>
      </c>
      <c r="J130" s="203">
        <v>1000</v>
      </c>
    </row>
    <row r="131" spans="2:10" ht="20.100000000000001" customHeight="1" x14ac:dyDescent="0.25">
      <c r="B131" s="268" t="s">
        <v>150</v>
      </c>
      <c r="C131" s="269"/>
      <c r="D131" s="269"/>
      <c r="E131" s="270"/>
      <c r="F131" s="42">
        <v>0</v>
      </c>
      <c r="G131" s="42">
        <v>10000</v>
      </c>
      <c r="H131" s="42">
        <v>5000</v>
      </c>
      <c r="I131" s="42">
        <v>5000</v>
      </c>
      <c r="J131" s="203">
        <v>5000</v>
      </c>
    </row>
    <row r="132" spans="2:10" ht="20.100000000000001" customHeight="1" x14ac:dyDescent="0.25">
      <c r="B132" s="268" t="s">
        <v>151</v>
      </c>
      <c r="C132" s="269"/>
      <c r="D132" s="269"/>
      <c r="E132" s="270"/>
      <c r="F132" s="42">
        <v>4538.6499999999996</v>
      </c>
      <c r="G132" s="42">
        <v>20000</v>
      </c>
      <c r="H132" s="42">
        <v>5000</v>
      </c>
      <c r="I132" s="42">
        <v>5000</v>
      </c>
      <c r="J132" s="203">
        <v>5000</v>
      </c>
    </row>
    <row r="133" spans="2:10" ht="20.100000000000001" customHeight="1" x14ac:dyDescent="0.25">
      <c r="B133" s="268" t="s">
        <v>152</v>
      </c>
      <c r="C133" s="269"/>
      <c r="D133" s="269"/>
      <c r="E133" s="270"/>
      <c r="F133" s="42">
        <v>0</v>
      </c>
      <c r="G133" s="42">
        <v>18000</v>
      </c>
      <c r="H133" s="42">
        <v>5000</v>
      </c>
      <c r="I133" s="42">
        <v>5000</v>
      </c>
      <c r="J133" s="203">
        <v>5000</v>
      </c>
    </row>
    <row r="134" spans="2:10" ht="20.100000000000001" customHeight="1" x14ac:dyDescent="0.25">
      <c r="B134" s="268" t="s">
        <v>156</v>
      </c>
      <c r="C134" s="269"/>
      <c r="D134" s="269"/>
      <c r="E134" s="270"/>
      <c r="F134" s="42">
        <v>0</v>
      </c>
      <c r="G134" s="42">
        <v>14000</v>
      </c>
      <c r="H134" s="42">
        <v>5000</v>
      </c>
      <c r="I134" s="42">
        <v>5000</v>
      </c>
      <c r="J134" s="203">
        <v>5000</v>
      </c>
    </row>
    <row r="135" spans="2:10" ht="20.100000000000001" customHeight="1" x14ac:dyDescent="0.25">
      <c r="B135" s="259" t="s">
        <v>157</v>
      </c>
      <c r="C135" s="260"/>
      <c r="D135" s="260"/>
      <c r="E135" s="261"/>
      <c r="F135" s="42">
        <v>0</v>
      </c>
      <c r="G135" s="42">
        <v>0</v>
      </c>
      <c r="H135" s="42">
        <v>0</v>
      </c>
      <c r="I135" s="42">
        <v>0</v>
      </c>
      <c r="J135" s="203">
        <v>0</v>
      </c>
    </row>
    <row r="136" spans="2:10" ht="20.100000000000001" customHeight="1" x14ac:dyDescent="0.25">
      <c r="B136" s="268" t="s">
        <v>158</v>
      </c>
      <c r="C136" s="269"/>
      <c r="D136" s="269"/>
      <c r="E136" s="270"/>
      <c r="F136" s="42">
        <v>0</v>
      </c>
      <c r="G136" s="42">
        <v>10000</v>
      </c>
      <c r="H136" s="42">
        <v>2000</v>
      </c>
      <c r="I136" s="42">
        <v>2000</v>
      </c>
      <c r="J136" s="203">
        <v>2000</v>
      </c>
    </row>
    <row r="137" spans="2:10" ht="20.100000000000001" customHeight="1" x14ac:dyDescent="0.25">
      <c r="B137" s="259" t="s">
        <v>174</v>
      </c>
      <c r="C137" s="260"/>
      <c r="D137" s="260"/>
      <c r="E137" s="261"/>
      <c r="F137" s="42">
        <v>0</v>
      </c>
      <c r="G137" s="42">
        <v>0</v>
      </c>
      <c r="H137" s="42">
        <v>0</v>
      </c>
      <c r="I137" s="42">
        <v>0</v>
      </c>
      <c r="J137" s="203">
        <v>0</v>
      </c>
    </row>
    <row r="138" spans="2:10" ht="20.100000000000001" customHeight="1" x14ac:dyDescent="0.25">
      <c r="B138" s="274" t="s">
        <v>122</v>
      </c>
      <c r="C138" s="275"/>
      <c r="D138" s="275"/>
      <c r="E138" s="276"/>
      <c r="F138" s="184">
        <f t="shared" ref="F138:J138" si="34">SUM(F139)</f>
        <v>765.73</v>
      </c>
      <c r="G138" s="184">
        <f t="shared" si="34"/>
        <v>1100</v>
      </c>
      <c r="H138" s="184">
        <f t="shared" si="34"/>
        <v>1100</v>
      </c>
      <c r="I138" s="184">
        <f t="shared" si="34"/>
        <v>1100</v>
      </c>
      <c r="J138" s="185">
        <f t="shared" si="34"/>
        <v>1100</v>
      </c>
    </row>
    <row r="139" spans="2:10" ht="20.100000000000001" customHeight="1" x14ac:dyDescent="0.25">
      <c r="B139" s="268" t="s">
        <v>175</v>
      </c>
      <c r="C139" s="269"/>
      <c r="D139" s="269"/>
      <c r="E139" s="270"/>
      <c r="F139" s="42">
        <v>765.73</v>
      </c>
      <c r="G139" s="42">
        <v>1100</v>
      </c>
      <c r="H139" s="42">
        <v>1100</v>
      </c>
      <c r="I139" s="42">
        <v>1100</v>
      </c>
      <c r="J139" s="203">
        <v>1100</v>
      </c>
    </row>
    <row r="140" spans="2:10" ht="20.100000000000001" customHeight="1" x14ac:dyDescent="0.25">
      <c r="B140" s="274" t="s">
        <v>121</v>
      </c>
      <c r="C140" s="275"/>
      <c r="D140" s="275"/>
      <c r="E140" s="276"/>
      <c r="F140" s="184">
        <f t="shared" ref="F140:G140" si="35">SUM(F141:F143)</f>
        <v>530</v>
      </c>
      <c r="G140" s="184">
        <f t="shared" si="35"/>
        <v>23000</v>
      </c>
      <c r="H140" s="184">
        <f>SUM(H141:H144)</f>
        <v>13900</v>
      </c>
      <c r="I140" s="184">
        <f t="shared" ref="I140:J140" si="36">SUM(I141:I144)</f>
        <v>13900</v>
      </c>
      <c r="J140" s="184">
        <f t="shared" si="36"/>
        <v>13900</v>
      </c>
    </row>
    <row r="141" spans="2:10" ht="20.100000000000001" customHeight="1" x14ac:dyDescent="0.25">
      <c r="B141" s="268" t="s">
        <v>169</v>
      </c>
      <c r="C141" s="269"/>
      <c r="D141" s="269"/>
      <c r="E141" s="270"/>
      <c r="F141" s="42">
        <v>0</v>
      </c>
      <c r="G141" s="42">
        <v>5300</v>
      </c>
      <c r="H141" s="42">
        <v>2200</v>
      </c>
      <c r="I141" s="42">
        <v>2200</v>
      </c>
      <c r="J141" s="203">
        <v>2200</v>
      </c>
    </row>
    <row r="142" spans="2:10" ht="20.100000000000001" customHeight="1" x14ac:dyDescent="0.25">
      <c r="B142" s="268" t="s">
        <v>165</v>
      </c>
      <c r="C142" s="269"/>
      <c r="D142" s="269"/>
      <c r="E142" s="270"/>
      <c r="F142" s="42">
        <v>0</v>
      </c>
      <c r="G142" s="42">
        <v>2700</v>
      </c>
      <c r="H142" s="42">
        <v>3000</v>
      </c>
      <c r="I142" s="42">
        <v>3000</v>
      </c>
      <c r="J142" s="203">
        <v>3000</v>
      </c>
    </row>
    <row r="143" spans="2:10" ht="20.100000000000001" customHeight="1" x14ac:dyDescent="0.25">
      <c r="B143" s="268" t="s">
        <v>171</v>
      </c>
      <c r="C143" s="269"/>
      <c r="D143" s="269"/>
      <c r="E143" s="270"/>
      <c r="F143" s="42">
        <v>530</v>
      </c>
      <c r="G143" s="42">
        <v>15000</v>
      </c>
      <c r="H143" s="42">
        <v>6000</v>
      </c>
      <c r="I143" s="42">
        <v>6000</v>
      </c>
      <c r="J143" s="203">
        <v>6000</v>
      </c>
    </row>
    <row r="144" spans="2:10" ht="20.100000000000001" customHeight="1" x14ac:dyDescent="0.25">
      <c r="B144" s="259" t="s">
        <v>215</v>
      </c>
      <c r="C144" s="260"/>
      <c r="D144" s="260"/>
      <c r="E144" s="261"/>
      <c r="F144" s="42">
        <v>0</v>
      </c>
      <c r="G144" s="42">
        <v>0</v>
      </c>
      <c r="H144" s="42">
        <v>2700</v>
      </c>
      <c r="I144" s="42">
        <v>2700</v>
      </c>
      <c r="J144" s="203">
        <v>2700</v>
      </c>
    </row>
    <row r="145" spans="2:10" ht="20.100000000000001" customHeight="1" x14ac:dyDescent="0.25">
      <c r="B145" s="271" t="s">
        <v>132</v>
      </c>
      <c r="C145" s="272"/>
      <c r="D145" s="272"/>
      <c r="E145" s="273"/>
      <c r="F145" s="186">
        <f>SUM(F146,F151)</f>
        <v>65529.880000000005</v>
      </c>
      <c r="G145" s="186">
        <f t="shared" ref="G145:J145" si="37">SUM(G146,G151)</f>
        <v>168960</v>
      </c>
      <c r="H145" s="186">
        <f t="shared" si="37"/>
        <v>173000</v>
      </c>
      <c r="I145" s="186">
        <f t="shared" si="37"/>
        <v>173000</v>
      </c>
      <c r="J145" s="187">
        <f t="shared" si="37"/>
        <v>173000</v>
      </c>
    </row>
    <row r="146" spans="2:10" ht="20.100000000000001" customHeight="1" x14ac:dyDescent="0.25">
      <c r="B146" s="262" t="s">
        <v>193</v>
      </c>
      <c r="C146" s="263"/>
      <c r="D146" s="263"/>
      <c r="E146" s="264"/>
      <c r="F146" s="186">
        <f>SUM(F147)</f>
        <v>0</v>
      </c>
      <c r="G146" s="186">
        <f t="shared" ref="G146:J146" si="38">SUM(G147)</f>
        <v>0</v>
      </c>
      <c r="H146" s="186">
        <f t="shared" si="38"/>
        <v>0</v>
      </c>
      <c r="I146" s="186">
        <f t="shared" si="38"/>
        <v>0</v>
      </c>
      <c r="J146" s="187">
        <f t="shared" si="38"/>
        <v>0</v>
      </c>
    </row>
    <row r="147" spans="2:10" ht="20.100000000000001" customHeight="1" x14ac:dyDescent="0.25">
      <c r="B147" s="265" t="s">
        <v>118</v>
      </c>
      <c r="C147" s="266"/>
      <c r="D147" s="266"/>
      <c r="E147" s="267"/>
      <c r="F147" s="184">
        <f>SUM(F148:F150)</f>
        <v>0</v>
      </c>
      <c r="G147" s="184">
        <f t="shared" ref="G147:J147" si="39">SUM(G148:G150)</f>
        <v>0</v>
      </c>
      <c r="H147" s="184">
        <f t="shared" si="39"/>
        <v>0</v>
      </c>
      <c r="I147" s="184">
        <f t="shared" si="39"/>
        <v>0</v>
      </c>
      <c r="J147" s="185">
        <f t="shared" si="39"/>
        <v>0</v>
      </c>
    </row>
    <row r="148" spans="2:10" ht="20.100000000000001" customHeight="1" x14ac:dyDescent="0.25">
      <c r="B148" s="259" t="s">
        <v>145</v>
      </c>
      <c r="C148" s="260"/>
      <c r="D148" s="260"/>
      <c r="E148" s="261"/>
      <c r="F148" s="42">
        <v>0</v>
      </c>
      <c r="G148" s="42">
        <v>0</v>
      </c>
      <c r="H148" s="42">
        <v>0</v>
      </c>
      <c r="I148" s="42">
        <v>0</v>
      </c>
      <c r="J148" s="203">
        <v>0</v>
      </c>
    </row>
    <row r="149" spans="2:10" ht="20.100000000000001" customHeight="1" x14ac:dyDescent="0.25">
      <c r="B149" s="259" t="s">
        <v>152</v>
      </c>
      <c r="C149" s="260"/>
      <c r="D149" s="260"/>
      <c r="E149" s="261"/>
      <c r="F149" s="42">
        <v>0</v>
      </c>
      <c r="G149" s="42">
        <v>0</v>
      </c>
      <c r="H149" s="42">
        <v>0</v>
      </c>
      <c r="I149" s="42">
        <v>0</v>
      </c>
      <c r="J149" s="203">
        <v>0</v>
      </c>
    </row>
    <row r="150" spans="2:10" ht="20.100000000000001" customHeight="1" x14ac:dyDescent="0.25">
      <c r="B150" s="259" t="s">
        <v>156</v>
      </c>
      <c r="C150" s="260"/>
      <c r="D150" s="260"/>
      <c r="E150" s="261"/>
      <c r="F150" s="42">
        <v>0</v>
      </c>
      <c r="G150" s="42">
        <v>0</v>
      </c>
      <c r="H150" s="42">
        <v>0</v>
      </c>
      <c r="I150" s="42">
        <v>0</v>
      </c>
      <c r="J150" s="203">
        <v>0</v>
      </c>
    </row>
    <row r="151" spans="2:10" ht="20.100000000000001" customHeight="1" x14ac:dyDescent="0.25">
      <c r="B151" s="271" t="s">
        <v>133</v>
      </c>
      <c r="C151" s="272"/>
      <c r="D151" s="272"/>
      <c r="E151" s="273"/>
      <c r="F151" s="186">
        <f t="shared" ref="F151:J151" si="40">SUM(F152,F155,F167)</f>
        <v>65529.880000000005</v>
      </c>
      <c r="G151" s="186">
        <f t="shared" si="40"/>
        <v>168960</v>
      </c>
      <c r="H151" s="186">
        <f t="shared" si="40"/>
        <v>173000</v>
      </c>
      <c r="I151" s="186">
        <f t="shared" si="40"/>
        <v>173000</v>
      </c>
      <c r="J151" s="187">
        <f t="shared" si="40"/>
        <v>173000</v>
      </c>
    </row>
    <row r="152" spans="2:10" ht="20.100000000000001" customHeight="1" x14ac:dyDescent="0.25">
      <c r="B152" s="274" t="s">
        <v>117</v>
      </c>
      <c r="C152" s="275"/>
      <c r="D152" s="275"/>
      <c r="E152" s="276"/>
      <c r="F152" s="184">
        <f t="shared" ref="F152:J152" si="41">SUM(F153:F154)</f>
        <v>0</v>
      </c>
      <c r="G152" s="184">
        <f t="shared" si="41"/>
        <v>0</v>
      </c>
      <c r="H152" s="184">
        <f t="shared" si="41"/>
        <v>0</v>
      </c>
      <c r="I152" s="184">
        <f t="shared" si="41"/>
        <v>0</v>
      </c>
      <c r="J152" s="185">
        <f t="shared" si="41"/>
        <v>0</v>
      </c>
    </row>
    <row r="153" spans="2:10" ht="20.100000000000001" customHeight="1" x14ac:dyDescent="0.25">
      <c r="B153" s="268" t="s">
        <v>139</v>
      </c>
      <c r="C153" s="269"/>
      <c r="D153" s="269"/>
      <c r="E153" s="270"/>
      <c r="F153" s="42">
        <v>0</v>
      </c>
      <c r="G153" s="42">
        <v>0</v>
      </c>
      <c r="H153" s="42">
        <v>0</v>
      </c>
      <c r="I153" s="42">
        <v>0</v>
      </c>
      <c r="J153" s="203">
        <v>0</v>
      </c>
    </row>
    <row r="154" spans="2:10" ht="20.100000000000001" customHeight="1" x14ac:dyDescent="0.25">
      <c r="B154" s="268" t="s">
        <v>141</v>
      </c>
      <c r="C154" s="269"/>
      <c r="D154" s="269"/>
      <c r="E154" s="270"/>
      <c r="F154" s="42">
        <v>0</v>
      </c>
      <c r="G154" s="42">
        <v>0</v>
      </c>
      <c r="H154" s="42">
        <v>0</v>
      </c>
      <c r="I154" s="42">
        <v>0</v>
      </c>
      <c r="J154" s="203">
        <v>0</v>
      </c>
    </row>
    <row r="155" spans="2:10" ht="20.100000000000001" customHeight="1" x14ac:dyDescent="0.25">
      <c r="B155" s="274" t="s">
        <v>118</v>
      </c>
      <c r="C155" s="275"/>
      <c r="D155" s="275"/>
      <c r="E155" s="276"/>
      <c r="F155" s="184">
        <f t="shared" ref="F155:J155" si="42">SUM(F156:F166)</f>
        <v>29127.200000000001</v>
      </c>
      <c r="G155" s="184">
        <f t="shared" si="42"/>
        <v>82503</v>
      </c>
      <c r="H155" s="184">
        <f t="shared" si="42"/>
        <v>102000</v>
      </c>
      <c r="I155" s="184">
        <f t="shared" si="42"/>
        <v>102000</v>
      </c>
      <c r="J155" s="185">
        <f t="shared" si="42"/>
        <v>102000</v>
      </c>
    </row>
    <row r="156" spans="2:10" ht="20.100000000000001" customHeight="1" x14ac:dyDescent="0.25">
      <c r="B156" s="268" t="s">
        <v>142</v>
      </c>
      <c r="C156" s="269"/>
      <c r="D156" s="269"/>
      <c r="E156" s="270"/>
      <c r="F156" s="42">
        <v>269.92</v>
      </c>
      <c r="G156" s="42">
        <v>1003</v>
      </c>
      <c r="H156" s="42">
        <v>2000</v>
      </c>
      <c r="I156" s="42">
        <v>2000</v>
      </c>
      <c r="J156" s="203">
        <v>2000</v>
      </c>
    </row>
    <row r="157" spans="2:10" ht="20.100000000000001" customHeight="1" x14ac:dyDescent="0.25">
      <c r="B157" s="268" t="s">
        <v>145</v>
      </c>
      <c r="C157" s="269"/>
      <c r="D157" s="269"/>
      <c r="E157" s="270"/>
      <c r="F157" s="42">
        <v>0</v>
      </c>
      <c r="G157" s="42">
        <v>1800</v>
      </c>
      <c r="H157" s="42">
        <v>4000</v>
      </c>
      <c r="I157" s="42">
        <v>4000</v>
      </c>
      <c r="J157" s="203">
        <v>4000</v>
      </c>
    </row>
    <row r="158" spans="2:10" ht="20.100000000000001" customHeight="1" x14ac:dyDescent="0.25">
      <c r="B158" s="277" t="s">
        <v>147</v>
      </c>
      <c r="C158" s="278"/>
      <c r="D158" s="278"/>
      <c r="E158" s="279"/>
      <c r="F158" s="42">
        <v>0</v>
      </c>
      <c r="G158" s="42">
        <v>3700</v>
      </c>
      <c r="H158" s="42">
        <v>4000</v>
      </c>
      <c r="I158" s="42">
        <v>4000</v>
      </c>
      <c r="J158" s="203">
        <v>4000</v>
      </c>
    </row>
    <row r="159" spans="2:10" ht="20.100000000000001" customHeight="1" x14ac:dyDescent="0.25">
      <c r="B159" s="277" t="s">
        <v>148</v>
      </c>
      <c r="C159" s="278"/>
      <c r="D159" s="278"/>
      <c r="E159" s="279"/>
      <c r="F159" s="42">
        <v>0</v>
      </c>
      <c r="G159" s="42">
        <v>1000</v>
      </c>
      <c r="H159" s="42">
        <v>1000</v>
      </c>
      <c r="I159" s="42">
        <v>1000</v>
      </c>
      <c r="J159" s="203">
        <v>1000</v>
      </c>
    </row>
    <row r="160" spans="2:10" ht="20.100000000000001" customHeight="1" x14ac:dyDescent="0.25">
      <c r="B160" s="277" t="s">
        <v>149</v>
      </c>
      <c r="C160" s="278"/>
      <c r="D160" s="278"/>
      <c r="E160" s="279"/>
      <c r="F160" s="42">
        <v>1850</v>
      </c>
      <c r="G160" s="42">
        <v>2000</v>
      </c>
      <c r="H160" s="42">
        <v>2000</v>
      </c>
      <c r="I160" s="42">
        <v>2000</v>
      </c>
      <c r="J160" s="203">
        <v>2000</v>
      </c>
    </row>
    <row r="161" spans="2:10" ht="20.100000000000001" customHeight="1" x14ac:dyDescent="0.25">
      <c r="B161" s="268" t="s">
        <v>150</v>
      </c>
      <c r="C161" s="269"/>
      <c r="D161" s="269"/>
      <c r="E161" s="270"/>
      <c r="F161" s="42">
        <v>560</v>
      </c>
      <c r="G161" s="42">
        <v>3000</v>
      </c>
      <c r="H161" s="42">
        <v>3000</v>
      </c>
      <c r="I161" s="42">
        <v>3000</v>
      </c>
      <c r="J161" s="203">
        <v>3000</v>
      </c>
    </row>
    <row r="162" spans="2:10" ht="20.100000000000001" customHeight="1" x14ac:dyDescent="0.25">
      <c r="B162" s="268" t="s">
        <v>151</v>
      </c>
      <c r="C162" s="269"/>
      <c r="D162" s="269"/>
      <c r="E162" s="270"/>
      <c r="F162" s="42">
        <v>3568</v>
      </c>
      <c r="G162" s="42">
        <v>20000</v>
      </c>
      <c r="H162" s="42">
        <v>20000</v>
      </c>
      <c r="I162" s="42">
        <v>20000</v>
      </c>
      <c r="J162" s="203">
        <v>20000</v>
      </c>
    </row>
    <row r="163" spans="2:10" ht="20.100000000000001" customHeight="1" x14ac:dyDescent="0.25">
      <c r="B163" s="268" t="s">
        <v>152</v>
      </c>
      <c r="C163" s="269"/>
      <c r="D163" s="269"/>
      <c r="E163" s="270"/>
      <c r="F163" s="42">
        <v>8900.4699999999993</v>
      </c>
      <c r="G163" s="42">
        <v>15000</v>
      </c>
      <c r="H163" s="42">
        <v>20000</v>
      </c>
      <c r="I163" s="42">
        <v>20000</v>
      </c>
      <c r="J163" s="203">
        <v>20000</v>
      </c>
    </row>
    <row r="164" spans="2:10" ht="20.100000000000001" customHeight="1" x14ac:dyDescent="0.25">
      <c r="B164" s="268" t="s">
        <v>156</v>
      </c>
      <c r="C164" s="269"/>
      <c r="D164" s="269"/>
      <c r="E164" s="270"/>
      <c r="F164" s="42">
        <v>13613.08</v>
      </c>
      <c r="G164" s="42">
        <v>33000</v>
      </c>
      <c r="H164" s="42">
        <v>40000</v>
      </c>
      <c r="I164" s="42">
        <v>40000</v>
      </c>
      <c r="J164" s="203">
        <v>40000</v>
      </c>
    </row>
    <row r="165" spans="2:10" ht="20.100000000000001" customHeight="1" x14ac:dyDescent="0.25">
      <c r="B165" s="277" t="s">
        <v>158</v>
      </c>
      <c r="C165" s="278"/>
      <c r="D165" s="278"/>
      <c r="E165" s="279"/>
      <c r="F165" s="42">
        <v>0</v>
      </c>
      <c r="G165" s="42">
        <v>1000</v>
      </c>
      <c r="H165" s="42">
        <v>4000</v>
      </c>
      <c r="I165" s="42">
        <v>4000</v>
      </c>
      <c r="J165" s="203">
        <v>4000</v>
      </c>
    </row>
    <row r="166" spans="2:10" ht="20.100000000000001" customHeight="1" x14ac:dyDescent="0.25">
      <c r="B166" s="268" t="s">
        <v>174</v>
      </c>
      <c r="C166" s="269"/>
      <c r="D166" s="269"/>
      <c r="E166" s="270"/>
      <c r="F166" s="42">
        <v>365.73</v>
      </c>
      <c r="G166" s="42">
        <v>1000</v>
      </c>
      <c r="H166" s="42">
        <v>2000</v>
      </c>
      <c r="I166" s="42">
        <v>2000</v>
      </c>
      <c r="J166" s="203">
        <v>2000</v>
      </c>
    </row>
    <row r="167" spans="2:10" ht="20.100000000000001" customHeight="1" x14ac:dyDescent="0.25">
      <c r="B167" s="274" t="s">
        <v>121</v>
      </c>
      <c r="C167" s="275"/>
      <c r="D167" s="275"/>
      <c r="E167" s="276"/>
      <c r="F167" s="184">
        <f t="shared" ref="F167:G167" si="43">SUM(F168:F172)</f>
        <v>36402.68</v>
      </c>
      <c r="G167" s="184">
        <f t="shared" si="43"/>
        <v>86457</v>
      </c>
      <c r="H167" s="184">
        <f>SUM(H168:H173)</f>
        <v>71000</v>
      </c>
      <c r="I167" s="184">
        <f t="shared" ref="I167:J167" si="44">SUM(I168:I173)</f>
        <v>71000</v>
      </c>
      <c r="J167" s="184">
        <f t="shared" si="44"/>
        <v>71000</v>
      </c>
    </row>
    <row r="168" spans="2:10" ht="20.100000000000001" customHeight="1" x14ac:dyDescent="0.25">
      <c r="B168" s="268" t="s">
        <v>169</v>
      </c>
      <c r="C168" s="269"/>
      <c r="D168" s="269"/>
      <c r="E168" s="270"/>
      <c r="F168" s="42">
        <v>0</v>
      </c>
      <c r="G168" s="42">
        <v>14000</v>
      </c>
      <c r="H168" s="42">
        <v>2000</v>
      </c>
      <c r="I168" s="42">
        <v>2000</v>
      </c>
      <c r="J168" s="203">
        <v>2000</v>
      </c>
    </row>
    <row r="169" spans="2:10" ht="20.100000000000001" customHeight="1" x14ac:dyDescent="0.25">
      <c r="B169" s="268" t="s">
        <v>165</v>
      </c>
      <c r="C169" s="269"/>
      <c r="D169" s="269"/>
      <c r="E169" s="270"/>
      <c r="F169" s="42">
        <v>0</v>
      </c>
      <c r="G169" s="42">
        <v>3000</v>
      </c>
      <c r="H169" s="42">
        <v>3000</v>
      </c>
      <c r="I169" s="42">
        <v>3000</v>
      </c>
      <c r="J169" s="203">
        <v>3000</v>
      </c>
    </row>
    <row r="170" spans="2:10" ht="20.100000000000001" customHeight="1" x14ac:dyDescent="0.25">
      <c r="B170" s="277" t="s">
        <v>166</v>
      </c>
      <c r="C170" s="278"/>
      <c r="D170" s="278"/>
      <c r="E170" s="279"/>
      <c r="F170" s="42">
        <v>0</v>
      </c>
      <c r="G170" s="42">
        <v>1000</v>
      </c>
      <c r="H170" s="42">
        <v>2000</v>
      </c>
      <c r="I170" s="42">
        <v>2000</v>
      </c>
      <c r="J170" s="203">
        <v>2000</v>
      </c>
    </row>
    <row r="171" spans="2:10" ht="20.100000000000001" customHeight="1" x14ac:dyDescent="0.25">
      <c r="B171" s="277" t="s">
        <v>180</v>
      </c>
      <c r="C171" s="278"/>
      <c r="D171" s="278"/>
      <c r="E171" s="279"/>
      <c r="F171" s="42">
        <v>0</v>
      </c>
      <c r="G171" s="42">
        <v>1000</v>
      </c>
      <c r="H171" s="42">
        <v>3000</v>
      </c>
      <c r="I171" s="42">
        <v>3000</v>
      </c>
      <c r="J171" s="203">
        <v>3000</v>
      </c>
    </row>
    <row r="172" spans="2:10" ht="20.100000000000001" customHeight="1" x14ac:dyDescent="0.25">
      <c r="B172" s="268" t="s">
        <v>171</v>
      </c>
      <c r="C172" s="269"/>
      <c r="D172" s="269"/>
      <c r="E172" s="270"/>
      <c r="F172" s="42">
        <v>36402.68</v>
      </c>
      <c r="G172" s="42">
        <v>67457</v>
      </c>
      <c r="H172" s="42">
        <v>50000</v>
      </c>
      <c r="I172" s="42">
        <v>50000</v>
      </c>
      <c r="J172" s="203">
        <v>50000</v>
      </c>
    </row>
    <row r="173" spans="2:10" ht="20.100000000000001" customHeight="1" x14ac:dyDescent="0.25">
      <c r="B173" s="259" t="s">
        <v>215</v>
      </c>
      <c r="C173" s="260"/>
      <c r="D173" s="260"/>
      <c r="E173" s="261"/>
      <c r="F173" s="42">
        <v>0</v>
      </c>
      <c r="G173" s="42">
        <v>0</v>
      </c>
      <c r="H173" s="42">
        <v>11000</v>
      </c>
      <c r="I173" s="42">
        <v>11000</v>
      </c>
      <c r="J173" s="203">
        <v>11000</v>
      </c>
    </row>
    <row r="174" spans="2:10" ht="20.100000000000001" customHeight="1" x14ac:dyDescent="0.25">
      <c r="B174" s="271" t="s">
        <v>134</v>
      </c>
      <c r="C174" s="272"/>
      <c r="D174" s="272"/>
      <c r="E174" s="273"/>
      <c r="F174" s="186">
        <f t="shared" ref="F174:J174" si="45">SUM(F175)</f>
        <v>8553.0499999999993</v>
      </c>
      <c r="G174" s="186">
        <f t="shared" si="45"/>
        <v>10280</v>
      </c>
      <c r="H174" s="186">
        <f t="shared" si="45"/>
        <v>11000</v>
      </c>
      <c r="I174" s="186">
        <f t="shared" si="45"/>
        <v>11000</v>
      </c>
      <c r="J174" s="187">
        <f t="shared" si="45"/>
        <v>11000</v>
      </c>
    </row>
    <row r="175" spans="2:10" ht="20.100000000000001" customHeight="1" x14ac:dyDescent="0.25">
      <c r="B175" s="271" t="s">
        <v>135</v>
      </c>
      <c r="C175" s="272"/>
      <c r="D175" s="272"/>
      <c r="E175" s="273"/>
      <c r="F175" s="186">
        <f t="shared" ref="F175:J175" si="46">SUM(F176)</f>
        <v>8553.0499999999993</v>
      </c>
      <c r="G175" s="186">
        <f t="shared" si="46"/>
        <v>10280</v>
      </c>
      <c r="H175" s="186">
        <f t="shared" si="46"/>
        <v>11000</v>
      </c>
      <c r="I175" s="186">
        <f t="shared" si="46"/>
        <v>11000</v>
      </c>
      <c r="J175" s="187">
        <f t="shared" si="46"/>
        <v>11000</v>
      </c>
    </row>
    <row r="176" spans="2:10" ht="20.100000000000001" customHeight="1" x14ac:dyDescent="0.25">
      <c r="B176" s="274" t="s">
        <v>118</v>
      </c>
      <c r="C176" s="275"/>
      <c r="D176" s="275"/>
      <c r="E176" s="276"/>
      <c r="F176" s="184">
        <f>SUM(F177:F180)</f>
        <v>8553.0499999999993</v>
      </c>
      <c r="G176" s="184">
        <f t="shared" ref="G176:J176" si="47">SUM(G177:G180)</f>
        <v>10280</v>
      </c>
      <c r="H176" s="184">
        <f t="shared" si="47"/>
        <v>11000</v>
      </c>
      <c r="I176" s="184">
        <f t="shared" si="47"/>
        <v>11000</v>
      </c>
      <c r="J176" s="185">
        <f t="shared" si="47"/>
        <v>11000</v>
      </c>
    </row>
    <row r="177" spans="2:10" ht="20.100000000000001" customHeight="1" x14ac:dyDescent="0.25">
      <c r="B177" s="268" t="s">
        <v>150</v>
      </c>
      <c r="C177" s="269"/>
      <c r="D177" s="269"/>
      <c r="E177" s="270"/>
      <c r="F177" s="42">
        <v>742.37</v>
      </c>
      <c r="G177" s="42">
        <v>4182</v>
      </c>
      <c r="H177" s="42">
        <v>5000</v>
      </c>
      <c r="I177" s="42">
        <v>5000</v>
      </c>
      <c r="J177" s="203">
        <v>5000</v>
      </c>
    </row>
    <row r="178" spans="2:10" ht="20.100000000000001" customHeight="1" x14ac:dyDescent="0.25">
      <c r="B178" s="268" t="s">
        <v>152</v>
      </c>
      <c r="C178" s="269"/>
      <c r="D178" s="269"/>
      <c r="E178" s="270"/>
      <c r="F178" s="42">
        <v>5950.69</v>
      </c>
      <c r="G178" s="42">
        <v>5098</v>
      </c>
      <c r="H178" s="42">
        <v>5000</v>
      </c>
      <c r="I178" s="42">
        <v>5000</v>
      </c>
      <c r="J178" s="203">
        <v>5000</v>
      </c>
    </row>
    <row r="179" spans="2:10" ht="20.100000000000001" customHeight="1" x14ac:dyDescent="0.25">
      <c r="B179" s="259" t="s">
        <v>156</v>
      </c>
      <c r="C179" s="260"/>
      <c r="D179" s="260"/>
      <c r="E179" s="261"/>
      <c r="F179" s="188">
        <v>1859.99</v>
      </c>
      <c r="G179" s="188">
        <v>1000</v>
      </c>
      <c r="H179" s="188">
        <v>1000</v>
      </c>
      <c r="I179" s="188">
        <v>1000</v>
      </c>
      <c r="J179" s="209">
        <v>1000</v>
      </c>
    </row>
    <row r="180" spans="2:10" ht="20.100000000000001" customHeight="1" x14ac:dyDescent="0.25">
      <c r="B180" s="259" t="s">
        <v>171</v>
      </c>
      <c r="C180" s="260"/>
      <c r="D180" s="260"/>
      <c r="E180" s="261"/>
      <c r="F180" s="188">
        <v>0</v>
      </c>
      <c r="G180" s="188">
        <v>0</v>
      </c>
      <c r="H180" s="188">
        <v>0</v>
      </c>
      <c r="I180" s="188">
        <v>0</v>
      </c>
      <c r="J180" s="209">
        <v>0</v>
      </c>
    </row>
    <row r="181" spans="2:10" ht="33.75" customHeight="1" x14ac:dyDescent="0.25">
      <c r="B181" s="262" t="s">
        <v>198</v>
      </c>
      <c r="C181" s="263"/>
      <c r="D181" s="263"/>
      <c r="E181" s="264"/>
      <c r="F181" s="189">
        <f>SUM(F182)</f>
        <v>0</v>
      </c>
      <c r="G181" s="189">
        <f t="shared" ref="G181:J183" si="48">SUM(G182)</f>
        <v>0</v>
      </c>
      <c r="H181" s="189">
        <f t="shared" si="48"/>
        <v>0</v>
      </c>
      <c r="I181" s="189">
        <f t="shared" si="48"/>
        <v>0</v>
      </c>
      <c r="J181" s="190">
        <f t="shared" si="48"/>
        <v>0</v>
      </c>
    </row>
    <row r="182" spans="2:10" ht="31.5" customHeight="1" x14ac:dyDescent="0.25">
      <c r="B182" s="262" t="s">
        <v>195</v>
      </c>
      <c r="C182" s="263"/>
      <c r="D182" s="263"/>
      <c r="E182" s="264"/>
      <c r="F182" s="189">
        <f>SUM(F183)</f>
        <v>0</v>
      </c>
      <c r="G182" s="189">
        <f t="shared" si="48"/>
        <v>0</v>
      </c>
      <c r="H182" s="189">
        <f t="shared" si="48"/>
        <v>0</v>
      </c>
      <c r="I182" s="189">
        <f t="shared" si="48"/>
        <v>0</v>
      </c>
      <c r="J182" s="190">
        <f t="shared" si="48"/>
        <v>0</v>
      </c>
    </row>
    <row r="183" spans="2:10" ht="20.100000000000001" customHeight="1" x14ac:dyDescent="0.25">
      <c r="B183" s="265" t="s">
        <v>121</v>
      </c>
      <c r="C183" s="266"/>
      <c r="D183" s="266"/>
      <c r="E183" s="267"/>
      <c r="F183" s="191">
        <f>SUM(F184)</f>
        <v>0</v>
      </c>
      <c r="G183" s="191">
        <f t="shared" si="48"/>
        <v>0</v>
      </c>
      <c r="H183" s="191">
        <f t="shared" si="48"/>
        <v>0</v>
      </c>
      <c r="I183" s="191">
        <f t="shared" si="48"/>
        <v>0</v>
      </c>
      <c r="J183" s="192">
        <f t="shared" si="48"/>
        <v>0</v>
      </c>
    </row>
    <row r="184" spans="2:10" ht="20.100000000000001" customHeight="1" thickBot="1" x14ac:dyDescent="0.3">
      <c r="B184" s="280" t="s">
        <v>197</v>
      </c>
      <c r="C184" s="281"/>
      <c r="D184" s="281"/>
      <c r="E184" s="282"/>
      <c r="F184" s="169">
        <v>0</v>
      </c>
      <c r="G184" s="169">
        <v>0</v>
      </c>
      <c r="H184" s="169">
        <v>0</v>
      </c>
      <c r="I184" s="169">
        <v>0</v>
      </c>
      <c r="J184" s="207">
        <v>0</v>
      </c>
    </row>
    <row r="186" spans="2:10" x14ac:dyDescent="0.25">
      <c r="G186" t="s">
        <v>181</v>
      </c>
    </row>
  </sheetData>
  <mergeCells count="180">
    <mergeCell ref="B5:J5"/>
    <mergeCell ref="B7:E7"/>
    <mergeCell ref="B8:E8"/>
    <mergeCell ref="B3:J3"/>
    <mergeCell ref="B10:E10"/>
    <mergeCell ref="B9:E9"/>
    <mergeCell ref="B24:E24"/>
    <mergeCell ref="B25:E25"/>
    <mergeCell ref="B26:E26"/>
    <mergeCell ref="B27:E27"/>
    <mergeCell ref="B28:E28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B23:E23"/>
    <mergeCell ref="B17:E17"/>
    <mergeCell ref="B21:E21"/>
    <mergeCell ref="B22:E22"/>
    <mergeCell ref="B34:E34"/>
    <mergeCell ref="B35:E35"/>
    <mergeCell ref="B36:E36"/>
    <mergeCell ref="B37:E37"/>
    <mergeCell ref="B38:E38"/>
    <mergeCell ref="B29:E29"/>
    <mergeCell ref="B30:E30"/>
    <mergeCell ref="B31:E31"/>
    <mergeCell ref="B32:E32"/>
    <mergeCell ref="B33:E33"/>
    <mergeCell ref="B44:E44"/>
    <mergeCell ref="B45:E45"/>
    <mergeCell ref="B46:E46"/>
    <mergeCell ref="B47:E47"/>
    <mergeCell ref="B48:E48"/>
    <mergeCell ref="B39:E39"/>
    <mergeCell ref="B40:E40"/>
    <mergeCell ref="B41:E41"/>
    <mergeCell ref="B42:E42"/>
    <mergeCell ref="B43:E43"/>
    <mergeCell ref="B54:E54"/>
    <mergeCell ref="B55:E55"/>
    <mergeCell ref="B56:E56"/>
    <mergeCell ref="B57:E57"/>
    <mergeCell ref="B58:E58"/>
    <mergeCell ref="B49:E49"/>
    <mergeCell ref="B50:E50"/>
    <mergeCell ref="B51:E51"/>
    <mergeCell ref="B52:E52"/>
    <mergeCell ref="B53:E53"/>
    <mergeCell ref="B65:E65"/>
    <mergeCell ref="B66:E66"/>
    <mergeCell ref="B67:E67"/>
    <mergeCell ref="B68:E68"/>
    <mergeCell ref="B69:E69"/>
    <mergeCell ref="B59:E59"/>
    <mergeCell ref="B61:E61"/>
    <mergeCell ref="B62:E62"/>
    <mergeCell ref="B63:E63"/>
    <mergeCell ref="B64:E64"/>
    <mergeCell ref="B60:E60"/>
    <mergeCell ref="B75:E75"/>
    <mergeCell ref="B76:E76"/>
    <mergeCell ref="B77:E77"/>
    <mergeCell ref="B79:E79"/>
    <mergeCell ref="B80:E80"/>
    <mergeCell ref="B70:E70"/>
    <mergeCell ref="B71:E71"/>
    <mergeCell ref="B72:E72"/>
    <mergeCell ref="B73:E73"/>
    <mergeCell ref="B74:E74"/>
    <mergeCell ref="B78:E78"/>
    <mergeCell ref="B86:E86"/>
    <mergeCell ref="B87:E87"/>
    <mergeCell ref="B88:E88"/>
    <mergeCell ref="B89:E89"/>
    <mergeCell ref="B90:E90"/>
    <mergeCell ref="B81:E81"/>
    <mergeCell ref="B82:E82"/>
    <mergeCell ref="B83:E83"/>
    <mergeCell ref="B84:E84"/>
    <mergeCell ref="B85:E85"/>
    <mergeCell ref="B96:E96"/>
    <mergeCell ref="B97:E97"/>
    <mergeCell ref="B98:E98"/>
    <mergeCell ref="B99:E99"/>
    <mergeCell ref="B100:E100"/>
    <mergeCell ref="B91:E91"/>
    <mergeCell ref="B92:E92"/>
    <mergeCell ref="B93:E93"/>
    <mergeCell ref="B94:E94"/>
    <mergeCell ref="B95:E95"/>
    <mergeCell ref="B108:E108"/>
    <mergeCell ref="B110:E110"/>
    <mergeCell ref="B113:E113"/>
    <mergeCell ref="B115:E115"/>
    <mergeCell ref="B116:E116"/>
    <mergeCell ref="B101:E101"/>
    <mergeCell ref="B102:E102"/>
    <mergeCell ref="B103:E103"/>
    <mergeCell ref="B104:E104"/>
    <mergeCell ref="B105:E105"/>
    <mergeCell ref="B106:E106"/>
    <mergeCell ref="B107:E107"/>
    <mergeCell ref="B111:E111"/>
    <mergeCell ref="B112:E112"/>
    <mergeCell ref="B114:E114"/>
    <mergeCell ref="B109:E109"/>
    <mergeCell ref="B127:E127"/>
    <mergeCell ref="B128:E128"/>
    <mergeCell ref="B130:E130"/>
    <mergeCell ref="B131:E131"/>
    <mergeCell ref="B132:E132"/>
    <mergeCell ref="B118:E118"/>
    <mergeCell ref="B121:E121"/>
    <mergeCell ref="B122:E122"/>
    <mergeCell ref="B123:E123"/>
    <mergeCell ref="B126:E126"/>
    <mergeCell ref="B124:E124"/>
    <mergeCell ref="B125:E125"/>
    <mergeCell ref="B129:E129"/>
    <mergeCell ref="B120:E120"/>
    <mergeCell ref="B141:E141"/>
    <mergeCell ref="B142:E142"/>
    <mergeCell ref="B143:E143"/>
    <mergeCell ref="B145:E145"/>
    <mergeCell ref="B133:E133"/>
    <mergeCell ref="B134:E134"/>
    <mergeCell ref="B136:E136"/>
    <mergeCell ref="B138:E138"/>
    <mergeCell ref="B139:E139"/>
    <mergeCell ref="B135:E135"/>
    <mergeCell ref="B137:E137"/>
    <mergeCell ref="B144:E144"/>
    <mergeCell ref="B184:E184"/>
    <mergeCell ref="B172:E172"/>
    <mergeCell ref="B174:E174"/>
    <mergeCell ref="B175:E175"/>
    <mergeCell ref="B176:E176"/>
    <mergeCell ref="B177:E177"/>
    <mergeCell ref="B164:E164"/>
    <mergeCell ref="B166:E166"/>
    <mergeCell ref="B167:E167"/>
    <mergeCell ref="B168:E168"/>
    <mergeCell ref="B169:E169"/>
    <mergeCell ref="B165:E165"/>
    <mergeCell ref="B170:E170"/>
    <mergeCell ref="B171:E171"/>
    <mergeCell ref="B181:E181"/>
    <mergeCell ref="B182:E182"/>
    <mergeCell ref="B183:E183"/>
    <mergeCell ref="B173:E173"/>
    <mergeCell ref="B117:E117"/>
    <mergeCell ref="B119:E119"/>
    <mergeCell ref="B146:E146"/>
    <mergeCell ref="B147:E147"/>
    <mergeCell ref="B148:E148"/>
    <mergeCell ref="B149:E149"/>
    <mergeCell ref="B150:E150"/>
    <mergeCell ref="B179:E179"/>
    <mergeCell ref="B180:E180"/>
    <mergeCell ref="B178:E178"/>
    <mergeCell ref="B156:E156"/>
    <mergeCell ref="B157:E157"/>
    <mergeCell ref="B161:E161"/>
    <mergeCell ref="B162:E162"/>
    <mergeCell ref="B163:E163"/>
    <mergeCell ref="B151:E151"/>
    <mergeCell ref="B152:E152"/>
    <mergeCell ref="B153:E153"/>
    <mergeCell ref="B154:E154"/>
    <mergeCell ref="B155:E155"/>
    <mergeCell ref="B158:E158"/>
    <mergeCell ref="B159:E159"/>
    <mergeCell ref="B160:E160"/>
    <mergeCell ref="B140:E140"/>
  </mergeCells>
  <pageMargins left="0.7" right="0.7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NASLOVNICA</vt:lpstr>
      <vt:lpstr>SAŽETAK</vt:lpstr>
      <vt:lpstr> Račun prihoda i rashoda</vt:lpstr>
      <vt:lpstr>Rashodi prema izvorima finan</vt:lpstr>
      <vt:lpstr>Rashodi prema funkcijskoj k </vt:lpstr>
      <vt:lpstr>POSEBNI DIO</vt:lpstr>
      <vt:lpstr>' Račun prihoda i rashoda'!Print_Area</vt:lpstr>
      <vt:lpstr>NASLOVNICA!Print_Area</vt:lpstr>
      <vt:lpstr>SAŽETAK!Print_Area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PP Učka Manuela</cp:lastModifiedBy>
  <cp:lastPrinted>2024-11-07T11:01:55Z</cp:lastPrinted>
  <dcterms:created xsi:type="dcterms:W3CDTF">2022-08-12T12:51:27Z</dcterms:created>
  <dcterms:modified xsi:type="dcterms:W3CDTF">2024-12-15T14:46:00Z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Format izgleda izvršenja financijskog plana proračunskog korisnika (1).xlsx</vt:lpwstr>
  </property>
</Properties>
</file>